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Bk.bwl.net\im\Organisation\Abt6\Ref62\8.0 Funk- und Fernmeldewesen\Digitalfunk BOS\Technische Betriebsstellen\TBS FW\Kartenanträge\04 In Bearbeitung\"/>
    </mc:Choice>
  </mc:AlternateContent>
  <workbookProtection workbookAlgorithmName="SHA-512" workbookHashValue="UdSraPXekJ2qGtpdo9hDgQ+DMu2L3EBkm6aw4H0duWYnU4aXxVbdE16x5kTQdUMjjMxZat3rWfMUVnfrPzevTg==" workbookSaltValue="q9LpITTAnrVaimRZ5Zoxgw==" workbookSpinCount="100000" lockStructure="1"/>
  <bookViews>
    <workbookView xWindow="240" yWindow="45" windowWidth="18780" windowHeight="12405"/>
  </bookViews>
  <sheets>
    <sheet name="BOS-Sicherheitskarten" sheetId="4" r:id="rId1"/>
    <sheet name="Data" sheetId="7" state="hidden" r:id="rId2"/>
    <sheet name="Listen" sheetId="6" state="hidden" r:id="rId3"/>
  </sheets>
  <definedNames>
    <definedName name="Ansprechpartner">'BOS-Sicherheitskarten'!$C$6:$F$12</definedName>
    <definedName name="AnsprechpartnerRP">'BOS-Sicherheitskarten'!$S$6:$AG$8</definedName>
    <definedName name="_xlnm.Print_Area" localSheetId="0">'BOS-Sicherheitskarten'!$A$3:$AI$62</definedName>
    <definedName name="Excel_BuiltIn__FilterDatabase_1">#REF!</definedName>
    <definedName name="Excel_BuiltIn_Database">"$#REF!.$A$3:$D$22"</definedName>
    <definedName name="Excel_BuiltIn_Database_1">(#REF!,#REF!,#REF!,#REF!)</definedName>
    <definedName name="Excel_BuiltIn_Print_Area_1">#REF!</definedName>
    <definedName name="Geräte">Listen!$E$2:$E$5</definedName>
    <definedName name="Hersteller">Listen!$G$2:$G$4</definedName>
    <definedName name="Import1">#REF!</definedName>
    <definedName name="Import2">#REF!</definedName>
    <definedName name="Import3">#REF!</definedName>
    <definedName name="Import4">#REF!</definedName>
    <definedName name="Import5">#REF!</definedName>
    <definedName name="Import6">#REF!</definedName>
    <definedName name="Kartendaten">'BOS-Sicherheitskarten'!$B$21:$AD$60,'BOS-Sicherheitskarten'!$AI$21:$AI$60</definedName>
    <definedName name="Landkreise">Listen!$K$2:$K$50</definedName>
    <definedName name="Profile">Listen!$A$2:$A$5</definedName>
    <definedName name="Zuordnung">Listen!$N$2:$N$5</definedName>
  </definedNames>
  <calcPr calcId="162913"/>
</workbook>
</file>

<file path=xl/calcChain.xml><?xml version="1.0" encoding="utf-8"?>
<calcChain xmlns="http://schemas.openxmlformats.org/spreadsheetml/2006/main">
  <c r="B48" i="4" l="1"/>
  <c r="B49" i="4"/>
  <c r="B50" i="4"/>
  <c r="B51" i="4"/>
  <c r="B52" i="4"/>
  <c r="B53" i="4"/>
  <c r="B54" i="4"/>
  <c r="B55" i="4"/>
  <c r="B56" i="4"/>
  <c r="B57" i="4"/>
  <c r="B58" i="4"/>
  <c r="B59" i="4"/>
  <c r="B46" i="4"/>
  <c r="B47" i="4"/>
  <c r="B45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60" i="4"/>
  <c r="A60" i="4" s="1"/>
  <c r="B21" i="4"/>
  <c r="AI7" i="4" l="1"/>
  <c r="AF4" i="7"/>
  <c r="AG4" i="7"/>
  <c r="AH4" i="7"/>
  <c r="AI4" i="7"/>
  <c r="AJ4" i="7"/>
  <c r="AF5" i="7"/>
  <c r="AG5" i="7"/>
  <c r="AH5" i="7"/>
  <c r="AI5" i="7"/>
  <c r="AJ5" i="7"/>
  <c r="AF6" i="7"/>
  <c r="AG6" i="7"/>
  <c r="AH6" i="7"/>
  <c r="AI6" i="7"/>
  <c r="AJ6" i="7"/>
  <c r="AF7" i="7"/>
  <c r="AG7" i="7"/>
  <c r="AH7" i="7"/>
  <c r="AI7" i="7"/>
  <c r="AJ7" i="7"/>
  <c r="AF8" i="7"/>
  <c r="AG8" i="7"/>
  <c r="AH8" i="7"/>
  <c r="AI8" i="7"/>
  <c r="AJ8" i="7"/>
  <c r="AF9" i="7"/>
  <c r="AG9" i="7"/>
  <c r="AH9" i="7"/>
  <c r="AI9" i="7"/>
  <c r="AJ9" i="7"/>
  <c r="AF10" i="7"/>
  <c r="AG10" i="7"/>
  <c r="AH10" i="7"/>
  <c r="AI10" i="7"/>
  <c r="AJ10" i="7"/>
  <c r="AF11" i="7"/>
  <c r="AG11" i="7"/>
  <c r="AH11" i="7"/>
  <c r="AI11" i="7"/>
  <c r="AJ11" i="7"/>
  <c r="AF12" i="7"/>
  <c r="AG12" i="7"/>
  <c r="AH12" i="7"/>
  <c r="AI12" i="7"/>
  <c r="AJ12" i="7"/>
  <c r="AF13" i="7"/>
  <c r="AG13" i="7"/>
  <c r="AH13" i="7"/>
  <c r="AI13" i="7"/>
  <c r="AJ13" i="7"/>
  <c r="AF14" i="7"/>
  <c r="AG14" i="7"/>
  <c r="AH14" i="7"/>
  <c r="AI14" i="7"/>
  <c r="AJ14" i="7"/>
  <c r="AF15" i="7"/>
  <c r="AG15" i="7"/>
  <c r="AH15" i="7"/>
  <c r="AI15" i="7"/>
  <c r="AJ15" i="7"/>
  <c r="AF16" i="7"/>
  <c r="AG16" i="7"/>
  <c r="AH16" i="7"/>
  <c r="AI16" i="7"/>
  <c r="AJ16" i="7"/>
  <c r="AF17" i="7"/>
  <c r="AG17" i="7"/>
  <c r="AH17" i="7"/>
  <c r="AI17" i="7"/>
  <c r="AJ17" i="7"/>
  <c r="AF18" i="7"/>
  <c r="AG18" i="7"/>
  <c r="AH18" i="7"/>
  <c r="AI18" i="7"/>
  <c r="AJ18" i="7"/>
  <c r="AF19" i="7"/>
  <c r="AG19" i="7"/>
  <c r="AH19" i="7"/>
  <c r="AI19" i="7"/>
  <c r="AJ19" i="7"/>
  <c r="AF20" i="7"/>
  <c r="AG20" i="7"/>
  <c r="AH20" i="7"/>
  <c r="AI20" i="7"/>
  <c r="AJ20" i="7"/>
  <c r="AF21" i="7"/>
  <c r="AG21" i="7"/>
  <c r="AH21" i="7"/>
  <c r="AI21" i="7"/>
  <c r="AJ21" i="7"/>
  <c r="AF22" i="7"/>
  <c r="AG22" i="7"/>
  <c r="AH22" i="7"/>
  <c r="AI22" i="7"/>
  <c r="AJ22" i="7"/>
  <c r="AF23" i="7"/>
  <c r="AG23" i="7"/>
  <c r="AH23" i="7"/>
  <c r="AI23" i="7"/>
  <c r="AJ23" i="7"/>
  <c r="AF24" i="7"/>
  <c r="AG24" i="7"/>
  <c r="AH24" i="7"/>
  <c r="AI24" i="7"/>
  <c r="AJ24" i="7"/>
  <c r="AF25" i="7"/>
  <c r="AG25" i="7"/>
  <c r="AH25" i="7"/>
  <c r="AI25" i="7"/>
  <c r="AJ25" i="7"/>
  <c r="AF26" i="7"/>
  <c r="AG26" i="7"/>
  <c r="AH26" i="7"/>
  <c r="AI26" i="7"/>
  <c r="AJ26" i="7"/>
  <c r="AF27" i="7"/>
  <c r="AG27" i="7"/>
  <c r="AH27" i="7"/>
  <c r="AI27" i="7"/>
  <c r="AJ27" i="7"/>
  <c r="AF28" i="7"/>
  <c r="AG28" i="7"/>
  <c r="AH28" i="7"/>
  <c r="AI28" i="7"/>
  <c r="AJ28" i="7"/>
  <c r="AF29" i="7"/>
  <c r="AG29" i="7"/>
  <c r="AH29" i="7"/>
  <c r="AI29" i="7"/>
  <c r="AJ29" i="7"/>
  <c r="AF30" i="7"/>
  <c r="AG30" i="7"/>
  <c r="AH30" i="7"/>
  <c r="AI30" i="7"/>
  <c r="AJ30" i="7"/>
  <c r="AF31" i="7"/>
  <c r="AG31" i="7"/>
  <c r="AH31" i="7"/>
  <c r="AI31" i="7"/>
  <c r="AJ31" i="7"/>
  <c r="AF32" i="7"/>
  <c r="AG32" i="7"/>
  <c r="AH32" i="7"/>
  <c r="AI32" i="7"/>
  <c r="AJ32" i="7"/>
  <c r="AF33" i="7"/>
  <c r="AG33" i="7"/>
  <c r="AH33" i="7"/>
  <c r="AI33" i="7"/>
  <c r="AJ33" i="7"/>
  <c r="AF34" i="7"/>
  <c r="AG34" i="7"/>
  <c r="AH34" i="7"/>
  <c r="AI34" i="7"/>
  <c r="AJ34" i="7"/>
  <c r="AF35" i="7"/>
  <c r="AG35" i="7"/>
  <c r="AH35" i="7"/>
  <c r="AI35" i="7"/>
  <c r="AJ35" i="7"/>
  <c r="AF36" i="7"/>
  <c r="AG36" i="7"/>
  <c r="AH36" i="7"/>
  <c r="AI36" i="7"/>
  <c r="AJ36" i="7"/>
  <c r="AF37" i="7"/>
  <c r="AG37" i="7"/>
  <c r="AH37" i="7"/>
  <c r="AI37" i="7"/>
  <c r="AJ37" i="7"/>
  <c r="AF38" i="7"/>
  <c r="AG38" i="7"/>
  <c r="AH38" i="7"/>
  <c r="AI38" i="7"/>
  <c r="AJ38" i="7"/>
  <c r="AF39" i="7"/>
  <c r="AG39" i="7"/>
  <c r="AH39" i="7"/>
  <c r="AI39" i="7"/>
  <c r="AJ39" i="7"/>
  <c r="AF40" i="7"/>
  <c r="AG40" i="7"/>
  <c r="AH40" i="7"/>
  <c r="AI40" i="7"/>
  <c r="AJ40" i="7"/>
  <c r="AF41" i="7"/>
  <c r="AG41" i="7"/>
  <c r="AH41" i="7"/>
  <c r="AI41" i="7"/>
  <c r="AJ41" i="7"/>
  <c r="AF42" i="7"/>
  <c r="AG42" i="7"/>
  <c r="AH42" i="7"/>
  <c r="AI42" i="7"/>
  <c r="AJ42" i="7"/>
  <c r="AF3" i="7"/>
  <c r="AG3" i="7"/>
  <c r="AH3" i="7"/>
  <c r="AI3" i="7"/>
  <c r="AJ3" i="7"/>
  <c r="D4" i="7"/>
  <c r="E4" i="7"/>
  <c r="F4" i="7"/>
  <c r="G4" i="7"/>
  <c r="D5" i="7"/>
  <c r="E5" i="7"/>
  <c r="F5" i="7"/>
  <c r="G5" i="7"/>
  <c r="D6" i="7"/>
  <c r="E6" i="7"/>
  <c r="F6" i="7"/>
  <c r="G6" i="7"/>
  <c r="D7" i="7"/>
  <c r="E7" i="7"/>
  <c r="F7" i="7"/>
  <c r="G7" i="7"/>
  <c r="D8" i="7"/>
  <c r="E8" i="7"/>
  <c r="F8" i="7"/>
  <c r="G8" i="7"/>
  <c r="D9" i="7"/>
  <c r="E9" i="7"/>
  <c r="F9" i="7"/>
  <c r="G9" i="7"/>
  <c r="D10" i="7"/>
  <c r="E10" i="7"/>
  <c r="F10" i="7"/>
  <c r="G10" i="7"/>
  <c r="D11" i="7"/>
  <c r="E11" i="7"/>
  <c r="F11" i="7"/>
  <c r="G11" i="7"/>
  <c r="D12" i="7"/>
  <c r="E12" i="7"/>
  <c r="F12" i="7"/>
  <c r="G12" i="7"/>
  <c r="D13" i="7"/>
  <c r="E13" i="7"/>
  <c r="F13" i="7"/>
  <c r="G13" i="7"/>
  <c r="D14" i="7"/>
  <c r="E14" i="7"/>
  <c r="F14" i="7"/>
  <c r="G14" i="7"/>
  <c r="D15" i="7"/>
  <c r="E15" i="7"/>
  <c r="F15" i="7"/>
  <c r="G15" i="7"/>
  <c r="D16" i="7"/>
  <c r="E16" i="7"/>
  <c r="F16" i="7"/>
  <c r="G16" i="7"/>
  <c r="D17" i="7"/>
  <c r="E17" i="7"/>
  <c r="F17" i="7"/>
  <c r="G17" i="7"/>
  <c r="D18" i="7"/>
  <c r="E18" i="7"/>
  <c r="F18" i="7"/>
  <c r="G18" i="7"/>
  <c r="D19" i="7"/>
  <c r="E19" i="7"/>
  <c r="F19" i="7"/>
  <c r="G19" i="7"/>
  <c r="D20" i="7"/>
  <c r="E20" i="7"/>
  <c r="F20" i="7"/>
  <c r="G20" i="7"/>
  <c r="D21" i="7"/>
  <c r="E21" i="7"/>
  <c r="F21" i="7"/>
  <c r="G21" i="7"/>
  <c r="D22" i="7"/>
  <c r="E22" i="7"/>
  <c r="F22" i="7"/>
  <c r="G22" i="7"/>
  <c r="D23" i="7"/>
  <c r="E23" i="7"/>
  <c r="F23" i="7"/>
  <c r="G23" i="7"/>
  <c r="D24" i="7"/>
  <c r="E24" i="7"/>
  <c r="F24" i="7"/>
  <c r="G24" i="7"/>
  <c r="D25" i="7"/>
  <c r="E25" i="7"/>
  <c r="F25" i="7"/>
  <c r="G25" i="7"/>
  <c r="D26" i="7"/>
  <c r="E26" i="7"/>
  <c r="F26" i="7"/>
  <c r="G26" i="7"/>
  <c r="D27" i="7"/>
  <c r="E27" i="7"/>
  <c r="F27" i="7"/>
  <c r="G27" i="7"/>
  <c r="D28" i="7"/>
  <c r="E28" i="7"/>
  <c r="F28" i="7"/>
  <c r="G28" i="7"/>
  <c r="D29" i="7"/>
  <c r="E29" i="7"/>
  <c r="F29" i="7"/>
  <c r="G29" i="7"/>
  <c r="D30" i="7"/>
  <c r="E30" i="7"/>
  <c r="F30" i="7"/>
  <c r="G30" i="7"/>
  <c r="D31" i="7"/>
  <c r="E31" i="7"/>
  <c r="F31" i="7"/>
  <c r="G31" i="7"/>
  <c r="D32" i="7"/>
  <c r="E32" i="7"/>
  <c r="F32" i="7"/>
  <c r="G32" i="7"/>
  <c r="D33" i="7"/>
  <c r="E33" i="7"/>
  <c r="F33" i="7"/>
  <c r="G33" i="7"/>
  <c r="D34" i="7"/>
  <c r="E34" i="7"/>
  <c r="F34" i="7"/>
  <c r="G34" i="7"/>
  <c r="D35" i="7"/>
  <c r="E35" i="7"/>
  <c r="F35" i="7"/>
  <c r="G35" i="7"/>
  <c r="D36" i="7"/>
  <c r="E36" i="7"/>
  <c r="F36" i="7"/>
  <c r="G36" i="7"/>
  <c r="D37" i="7"/>
  <c r="E37" i="7"/>
  <c r="F37" i="7"/>
  <c r="G37" i="7"/>
  <c r="D38" i="7"/>
  <c r="E38" i="7"/>
  <c r="F38" i="7"/>
  <c r="G38" i="7"/>
  <c r="D39" i="7"/>
  <c r="E39" i="7"/>
  <c r="F39" i="7"/>
  <c r="G39" i="7"/>
  <c r="D40" i="7"/>
  <c r="E40" i="7"/>
  <c r="F40" i="7"/>
  <c r="G40" i="7"/>
  <c r="D41" i="7"/>
  <c r="E41" i="7"/>
  <c r="F41" i="7"/>
  <c r="G41" i="7"/>
  <c r="D42" i="7"/>
  <c r="E42" i="7"/>
  <c r="F42" i="7"/>
  <c r="G42" i="7"/>
  <c r="D3" i="7"/>
  <c r="E3" i="7"/>
  <c r="F3" i="7"/>
  <c r="G3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Y31" i="7"/>
  <c r="Z31" i="7"/>
  <c r="AA31" i="7"/>
  <c r="AB31" i="7"/>
  <c r="AC31" i="7"/>
  <c r="AD31" i="7"/>
  <c r="AE31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V32" i="7"/>
  <c r="W32" i="7"/>
  <c r="X32" i="7"/>
  <c r="Y32" i="7"/>
  <c r="Z32" i="7"/>
  <c r="AA32" i="7"/>
  <c r="AB32" i="7"/>
  <c r="AC32" i="7"/>
  <c r="AD32" i="7"/>
  <c r="AE32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X36" i="7"/>
  <c r="Y36" i="7"/>
  <c r="Z36" i="7"/>
  <c r="AA36" i="7"/>
  <c r="AB36" i="7"/>
  <c r="AC36" i="7"/>
  <c r="AD36" i="7"/>
  <c r="AE36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V38" i="7"/>
  <c r="W38" i="7"/>
  <c r="X38" i="7"/>
  <c r="Y38" i="7"/>
  <c r="Z38" i="7"/>
  <c r="AA38" i="7"/>
  <c r="AB38" i="7"/>
  <c r="AC38" i="7"/>
  <c r="AD38" i="7"/>
  <c r="AE38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V39" i="7"/>
  <c r="W39" i="7"/>
  <c r="X39" i="7"/>
  <c r="Y39" i="7"/>
  <c r="Z39" i="7"/>
  <c r="AA39" i="7"/>
  <c r="AB39" i="7"/>
  <c r="AC39" i="7"/>
  <c r="AD39" i="7"/>
  <c r="AE39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V40" i="7"/>
  <c r="W40" i="7"/>
  <c r="X40" i="7"/>
  <c r="Y40" i="7"/>
  <c r="Z40" i="7"/>
  <c r="AA40" i="7"/>
  <c r="AB40" i="7"/>
  <c r="AC40" i="7"/>
  <c r="AD40" i="7"/>
  <c r="AE40" i="7"/>
  <c r="H41" i="7"/>
  <c r="I41" i="7"/>
  <c r="J41" i="7"/>
  <c r="K41" i="7"/>
  <c r="L41" i="7"/>
  <c r="M41" i="7"/>
  <c r="N41" i="7"/>
  <c r="O41" i="7"/>
  <c r="P41" i="7"/>
  <c r="Q41" i="7"/>
  <c r="R41" i="7"/>
  <c r="S41" i="7"/>
  <c r="T41" i="7"/>
  <c r="U41" i="7"/>
  <c r="V41" i="7"/>
  <c r="W41" i="7"/>
  <c r="X41" i="7"/>
  <c r="Y41" i="7"/>
  <c r="Z41" i="7"/>
  <c r="AA41" i="7"/>
  <c r="AB41" i="7"/>
  <c r="AC41" i="7"/>
  <c r="AD41" i="7"/>
  <c r="AE41" i="7"/>
  <c r="H42" i="7"/>
  <c r="I42" i="7"/>
  <c r="J42" i="7"/>
  <c r="K42" i="7"/>
  <c r="L42" i="7"/>
  <c r="M42" i="7"/>
  <c r="N42" i="7"/>
  <c r="O42" i="7"/>
  <c r="P42" i="7"/>
  <c r="Q42" i="7"/>
  <c r="R42" i="7"/>
  <c r="S42" i="7"/>
  <c r="T42" i="7"/>
  <c r="U42" i="7"/>
  <c r="V42" i="7"/>
  <c r="W42" i="7"/>
  <c r="X42" i="7"/>
  <c r="Y42" i="7"/>
  <c r="Z42" i="7"/>
  <c r="AA42" i="7"/>
  <c r="AB42" i="7"/>
  <c r="AC42" i="7"/>
  <c r="AD42" i="7"/>
  <c r="AE42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H3" i="7"/>
  <c r="AK4" i="7"/>
  <c r="AK8" i="7"/>
  <c r="AK12" i="7"/>
  <c r="AK15" i="7"/>
  <c r="AK16" i="7"/>
  <c r="AK19" i="7"/>
  <c r="AK20" i="7"/>
  <c r="AK24" i="7"/>
  <c r="AK28" i="7"/>
  <c r="AK32" i="7"/>
  <c r="AK36" i="7"/>
  <c r="AK40" i="7"/>
  <c r="BE42" i="7" l="1"/>
  <c r="AK42" i="7"/>
  <c r="B34" i="7"/>
  <c r="AK34" i="7"/>
  <c r="BD26" i="7"/>
  <c r="AK26" i="7"/>
  <c r="AQ18" i="7"/>
  <c r="AK18" i="7"/>
  <c r="BE6" i="7"/>
  <c r="AK6" i="7"/>
  <c r="BD41" i="7"/>
  <c r="AK41" i="7"/>
  <c r="B37" i="7"/>
  <c r="AK37" i="7"/>
  <c r="A51" i="4"/>
  <c r="AK33" i="7"/>
  <c r="BD29" i="7"/>
  <c r="AK29" i="7"/>
  <c r="BD25" i="7"/>
  <c r="AK25" i="7"/>
  <c r="A39" i="4"/>
  <c r="AK21" i="7"/>
  <c r="AP17" i="7"/>
  <c r="AK17" i="7"/>
  <c r="BD13" i="7"/>
  <c r="AK13" i="7"/>
  <c r="AP9" i="7"/>
  <c r="AK9" i="7"/>
  <c r="B5" i="7"/>
  <c r="AK5" i="7"/>
  <c r="B38" i="7"/>
  <c r="AK38" i="7"/>
  <c r="BE30" i="7"/>
  <c r="AK30" i="7"/>
  <c r="BE22" i="7"/>
  <c r="AK22" i="7"/>
  <c r="BE14" i="7"/>
  <c r="AK14" i="7"/>
  <c r="BD10" i="7"/>
  <c r="AK10" i="7"/>
  <c r="AN39" i="7"/>
  <c r="AK39" i="7"/>
  <c r="AQ35" i="7"/>
  <c r="AK35" i="7"/>
  <c r="A49" i="4"/>
  <c r="AK31" i="7"/>
  <c r="A45" i="4"/>
  <c r="AK27" i="7"/>
  <c r="AQ23" i="7"/>
  <c r="AK23" i="7"/>
  <c r="B11" i="7"/>
  <c r="AK11" i="7"/>
  <c r="AM7" i="7"/>
  <c r="AK7" i="7"/>
  <c r="BE9" i="7"/>
  <c r="BE41" i="7"/>
  <c r="AO33" i="7"/>
  <c r="AN29" i="7"/>
  <c r="AN13" i="7"/>
  <c r="AO29" i="7"/>
  <c r="BE37" i="7"/>
  <c r="BE5" i="7"/>
  <c r="AN38" i="7"/>
  <c r="AN22" i="7"/>
  <c r="AN6" i="7"/>
  <c r="AO17" i="7"/>
  <c r="BE25" i="7"/>
  <c r="AN30" i="7"/>
  <c r="AN14" i="7"/>
  <c r="AN37" i="7"/>
  <c r="AN21" i="7"/>
  <c r="AN5" i="7"/>
  <c r="AO13" i="7"/>
  <c r="BE21" i="7"/>
  <c r="AL31" i="7"/>
  <c r="AL30" i="7"/>
  <c r="AL14" i="7"/>
  <c r="AL35" i="7"/>
  <c r="AL27" i="7"/>
  <c r="AL19" i="7"/>
  <c r="AL11" i="7"/>
  <c r="AN42" i="7"/>
  <c r="AN34" i="7"/>
  <c r="AN26" i="7"/>
  <c r="AN18" i="7"/>
  <c r="AN10" i="7"/>
  <c r="AO41" i="7"/>
  <c r="AO25" i="7"/>
  <c r="AO9" i="7"/>
  <c r="BE33" i="7"/>
  <c r="BE17" i="7"/>
  <c r="AL39" i="7"/>
  <c r="AL23" i="7"/>
  <c r="AL15" i="7"/>
  <c r="AL7" i="7"/>
  <c r="AL38" i="7"/>
  <c r="AL22" i="7"/>
  <c r="AL6" i="7"/>
  <c r="AL42" i="7"/>
  <c r="AL34" i="7"/>
  <c r="AL26" i="7"/>
  <c r="AL18" i="7"/>
  <c r="AL10" i="7"/>
  <c r="AN41" i="7"/>
  <c r="AN33" i="7"/>
  <c r="AN25" i="7"/>
  <c r="AN17" i="7"/>
  <c r="AN9" i="7"/>
  <c r="AO37" i="7"/>
  <c r="AO21" i="7"/>
  <c r="AO5" i="7"/>
  <c r="BE29" i="7"/>
  <c r="BE13" i="7"/>
  <c r="AL3" i="7"/>
  <c r="B40" i="7"/>
  <c r="AL40" i="7"/>
  <c r="BE40" i="7"/>
  <c r="AN40" i="7"/>
  <c r="AO40" i="7"/>
  <c r="AL32" i="7"/>
  <c r="BE32" i="7"/>
  <c r="AO32" i="7"/>
  <c r="AN32" i="7"/>
  <c r="AP32" i="7"/>
  <c r="C24" i="7"/>
  <c r="AL24" i="7"/>
  <c r="BE24" i="7"/>
  <c r="AO24" i="7"/>
  <c r="AP24" i="7"/>
  <c r="AN24" i="7"/>
  <c r="A34" i="4"/>
  <c r="AL16" i="7"/>
  <c r="BE16" i="7"/>
  <c r="AO16" i="7"/>
  <c r="AP16" i="7"/>
  <c r="AN16" i="7"/>
  <c r="AL8" i="7"/>
  <c r="AO8" i="7"/>
  <c r="AP8" i="7"/>
  <c r="AN8" i="7"/>
  <c r="BE8" i="7"/>
  <c r="AQ36" i="7"/>
  <c r="AL36" i="7"/>
  <c r="BE36" i="7"/>
  <c r="AO36" i="7"/>
  <c r="AP36" i="7"/>
  <c r="AN36" i="7"/>
  <c r="AL28" i="7"/>
  <c r="BE28" i="7"/>
  <c r="AO28" i="7"/>
  <c r="AP28" i="7"/>
  <c r="AN28" i="7"/>
  <c r="AQ20" i="7"/>
  <c r="AL20" i="7"/>
  <c r="BE20" i="7"/>
  <c r="AO20" i="7"/>
  <c r="AP20" i="7"/>
  <c r="AN20" i="7"/>
  <c r="AL12" i="7"/>
  <c r="BE12" i="7"/>
  <c r="AO12" i="7"/>
  <c r="AP12" i="7"/>
  <c r="AN12" i="7"/>
  <c r="AL4" i="7"/>
  <c r="BE4" i="7"/>
  <c r="AO4" i="7"/>
  <c r="AP4" i="7"/>
  <c r="AN4" i="7"/>
  <c r="AP40" i="7"/>
  <c r="AL41" i="7"/>
  <c r="AL37" i="7"/>
  <c r="AL33" i="7"/>
  <c r="AL29" i="7"/>
  <c r="AL25" i="7"/>
  <c r="AL21" i="7"/>
  <c r="AL17" i="7"/>
  <c r="AL13" i="7"/>
  <c r="AL9" i="7"/>
  <c r="AL5" i="7"/>
  <c r="AO39" i="7"/>
  <c r="AO35" i="7"/>
  <c r="AO31" i="7"/>
  <c r="AO27" i="7"/>
  <c r="AO23" i="7"/>
  <c r="AO19" i="7"/>
  <c r="AO15" i="7"/>
  <c r="AO11" i="7"/>
  <c r="AO7" i="7"/>
  <c r="AP42" i="7"/>
  <c r="AP38" i="7"/>
  <c r="AP34" i="7"/>
  <c r="AP30" i="7"/>
  <c r="AP26" i="7"/>
  <c r="AP22" i="7"/>
  <c r="AP18" i="7"/>
  <c r="AP14" i="7"/>
  <c r="AP10" i="7"/>
  <c r="AP6" i="7"/>
  <c r="BE3" i="7"/>
  <c r="BE39" i="7"/>
  <c r="BE35" i="7"/>
  <c r="BE31" i="7"/>
  <c r="BE27" i="7"/>
  <c r="BE23" i="7"/>
  <c r="BE19" i="7"/>
  <c r="BE15" i="7"/>
  <c r="BE11" i="7"/>
  <c r="BE7" i="7"/>
  <c r="AP39" i="7"/>
  <c r="AP35" i="7"/>
  <c r="AP31" i="7"/>
  <c r="AP27" i="7"/>
  <c r="AP23" i="7"/>
  <c r="AP19" i="7"/>
  <c r="AP15" i="7"/>
  <c r="AP11" i="7"/>
  <c r="AP7" i="7"/>
  <c r="AK3" i="7"/>
  <c r="AN35" i="7"/>
  <c r="AN31" i="7"/>
  <c r="AN27" i="7"/>
  <c r="AN23" i="7"/>
  <c r="AN19" i="7"/>
  <c r="AN15" i="7"/>
  <c r="AN11" i="7"/>
  <c r="AN7" i="7"/>
  <c r="AO42" i="7"/>
  <c r="AO38" i="7"/>
  <c r="AO34" i="7"/>
  <c r="AO30" i="7"/>
  <c r="AO26" i="7"/>
  <c r="AO22" i="7"/>
  <c r="AO18" i="7"/>
  <c r="AO14" i="7"/>
  <c r="AO10" i="7"/>
  <c r="AO6" i="7"/>
  <c r="AP41" i="7"/>
  <c r="AP37" i="7"/>
  <c r="AP33" i="7"/>
  <c r="AP29" i="7"/>
  <c r="AP25" i="7"/>
  <c r="AP21" i="7"/>
  <c r="AP13" i="7"/>
  <c r="AP5" i="7"/>
  <c r="BE38" i="7"/>
  <c r="BE34" i="7"/>
  <c r="BE26" i="7"/>
  <c r="BE18" i="7"/>
  <c r="BE10" i="7"/>
  <c r="AO3" i="7"/>
  <c r="AP3" i="7"/>
  <c r="AN3" i="7"/>
  <c r="B42" i="7"/>
  <c r="AQ42" i="7"/>
  <c r="AM10" i="7"/>
  <c r="A31" i="4"/>
  <c r="AM18" i="7"/>
  <c r="AM40" i="7"/>
  <c r="C13" i="7"/>
  <c r="AQ29" i="7"/>
  <c r="AM13" i="7"/>
  <c r="B20" i="7"/>
  <c r="A55" i="4"/>
  <c r="AM41" i="7"/>
  <c r="AM25" i="7"/>
  <c r="AM17" i="7"/>
  <c r="AQ13" i="7"/>
  <c r="BD17" i="7"/>
  <c r="B13" i="7"/>
  <c r="A38" i="4"/>
  <c r="AM28" i="7"/>
  <c r="C42" i="7"/>
  <c r="BD18" i="7"/>
  <c r="C39" i="7"/>
  <c r="A32" i="4"/>
  <c r="AQ19" i="7"/>
  <c r="AQ22" i="7"/>
  <c r="AQ34" i="7"/>
  <c r="AM26" i="7"/>
  <c r="BD35" i="7"/>
  <c r="AQ30" i="7"/>
  <c r="B7" i="7"/>
  <c r="C36" i="7"/>
  <c r="AM15" i="7"/>
  <c r="AQ15" i="7"/>
  <c r="BD7" i="7"/>
  <c r="BD32" i="7"/>
  <c r="BD15" i="7"/>
  <c r="C15" i="7"/>
  <c r="BD16" i="7"/>
  <c r="AM5" i="7"/>
  <c r="C5" i="7"/>
  <c r="A23" i="4"/>
  <c r="A25" i="4"/>
  <c r="BD11" i="7"/>
  <c r="AM11" i="7"/>
  <c r="A29" i="4"/>
  <c r="C11" i="7"/>
  <c r="AQ11" i="7"/>
  <c r="BD5" i="7"/>
  <c r="AQ5" i="7"/>
  <c r="BD4" i="7"/>
  <c r="C4" i="7"/>
  <c r="A22" i="4"/>
  <c r="AM4" i="7"/>
  <c r="AQ4" i="7"/>
  <c r="A46" i="4"/>
  <c r="B28" i="7"/>
  <c r="AQ17" i="7"/>
  <c r="C17" i="7"/>
  <c r="AQ9" i="7"/>
  <c r="A54" i="4"/>
  <c r="C9" i="7"/>
  <c r="B24" i="7"/>
  <c r="C7" i="7"/>
  <c r="BD9" i="7"/>
  <c r="B4" i="7"/>
  <c r="A33" i="4"/>
  <c r="AM24" i="7"/>
  <c r="C37" i="7"/>
  <c r="A27" i="4"/>
  <c r="AQ7" i="7"/>
  <c r="B25" i="7"/>
  <c r="AQ32" i="7"/>
  <c r="B17" i="7"/>
  <c r="B32" i="7"/>
  <c r="AQ40" i="7"/>
  <c r="AM21" i="7"/>
  <c r="BD20" i="7"/>
  <c r="AM20" i="7"/>
  <c r="A58" i="4"/>
  <c r="B12" i="7"/>
  <c r="BD28" i="7"/>
  <c r="BD14" i="7"/>
  <c r="AQ24" i="7"/>
  <c r="AM32" i="7"/>
  <c r="B9" i="7"/>
  <c r="C40" i="7"/>
  <c r="A35" i="4"/>
  <c r="BD36" i="7"/>
  <c r="C32" i="7"/>
  <c r="BD37" i="7"/>
  <c r="AQ28" i="7"/>
  <c r="A42" i="4"/>
  <c r="C28" i="7"/>
  <c r="B15" i="7"/>
  <c r="BD24" i="7"/>
  <c r="BD12" i="7"/>
  <c r="A50" i="4"/>
  <c r="AM9" i="7"/>
  <c r="AM14" i="7"/>
  <c r="AM36" i="7"/>
  <c r="A24" i="4"/>
  <c r="C20" i="7"/>
  <c r="AM6" i="7"/>
  <c r="C6" i="7"/>
  <c r="B36" i="7"/>
  <c r="BD40" i="7"/>
  <c r="C3" i="7"/>
  <c r="BD3" i="7"/>
  <c r="AQ10" i="7"/>
  <c r="AQ3" i="7"/>
  <c r="C8" i="7"/>
  <c r="B18" i="7"/>
  <c r="C14" i="7"/>
  <c r="AM30" i="7"/>
  <c r="A56" i="4"/>
  <c r="C16" i="7"/>
  <c r="AQ16" i="7"/>
  <c r="B14" i="7"/>
  <c r="AM12" i="7"/>
  <c r="C10" i="7"/>
  <c r="C38" i="7"/>
  <c r="C12" i="7"/>
  <c r="A40" i="4"/>
  <c r="A26" i="4"/>
  <c r="B39" i="7"/>
  <c r="A30" i="4"/>
  <c r="B30" i="7"/>
  <c r="AM42" i="7"/>
  <c r="BD30" i="7"/>
  <c r="AM16" i="7"/>
  <c r="AM34" i="7"/>
  <c r="A44" i="4"/>
  <c r="AM22" i="7"/>
  <c r="BD8" i="7"/>
  <c r="B8" i="7"/>
  <c r="B16" i="7"/>
  <c r="AM8" i="7"/>
  <c r="A36" i="4"/>
  <c r="B26" i="7"/>
  <c r="BD34" i="7"/>
  <c r="AQ26" i="7"/>
  <c r="BD22" i="7"/>
  <c r="AM3" i="7"/>
  <c r="AQ12" i="7"/>
  <c r="A21" i="4"/>
  <c r="C30" i="7"/>
  <c r="AQ38" i="7"/>
  <c r="B10" i="7"/>
  <c r="A28" i="4"/>
  <c r="BD38" i="7"/>
  <c r="A48" i="4"/>
  <c r="BD42" i="7"/>
  <c r="AQ14" i="7"/>
  <c r="B3" i="7"/>
  <c r="BD27" i="7"/>
  <c r="A52" i="4"/>
  <c r="AM38" i="7"/>
  <c r="C18" i="7"/>
  <c r="AQ8" i="7"/>
  <c r="C26" i="7"/>
  <c r="B22" i="7"/>
  <c r="C34" i="7"/>
  <c r="C22" i="7"/>
  <c r="AM19" i="7"/>
  <c r="C35" i="7"/>
  <c r="B29" i="7"/>
  <c r="B19" i="7"/>
  <c r="AQ33" i="7"/>
  <c r="AQ6" i="7"/>
  <c r="AM33" i="7"/>
  <c r="AM35" i="7"/>
  <c r="A57" i="4"/>
  <c r="C29" i="7"/>
  <c r="BD23" i="7"/>
  <c r="B31" i="7"/>
  <c r="AQ41" i="7"/>
  <c r="B35" i="7"/>
  <c r="BD33" i="7"/>
  <c r="AQ25" i="7"/>
  <c r="B6" i="7"/>
  <c r="C33" i="7"/>
  <c r="AQ39" i="7"/>
  <c r="A59" i="4"/>
  <c r="C27" i="7"/>
  <c r="AQ21" i="7"/>
  <c r="C23" i="7"/>
  <c r="A37" i="4"/>
  <c r="B21" i="7"/>
  <c r="C31" i="7"/>
  <c r="C41" i="7"/>
  <c r="AM29" i="7"/>
  <c r="A47" i="4"/>
  <c r="B33" i="7"/>
  <c r="BD31" i="7"/>
  <c r="AM37" i="7"/>
  <c r="B27" i="7"/>
  <c r="A43" i="4"/>
  <c r="AM23" i="7"/>
  <c r="C21" i="7"/>
  <c r="AM27" i="7"/>
  <c r="BD21" i="7"/>
  <c r="C19" i="7"/>
  <c r="A53" i="4"/>
  <c r="BD6" i="7"/>
  <c r="B41" i="7"/>
  <c r="BD39" i="7"/>
  <c r="AQ37" i="7"/>
  <c r="AM31" i="7"/>
  <c r="A41" i="4"/>
  <c r="BD19" i="7"/>
  <c r="AQ31" i="7"/>
  <c r="AM39" i="7"/>
  <c r="AQ27" i="7"/>
  <c r="C25" i="7"/>
  <c r="B23" i="7"/>
  <c r="S14" i="4" l="1"/>
  <c r="AR11" i="7" l="1"/>
  <c r="AR23" i="7"/>
  <c r="AR28" i="7"/>
  <c r="AR40" i="7"/>
  <c r="AR22" i="7"/>
  <c r="AR14" i="7"/>
  <c r="AR35" i="7"/>
  <c r="AR27" i="7"/>
  <c r="AR12" i="7"/>
  <c r="AR30" i="7"/>
  <c r="AR20" i="7"/>
  <c r="AR16" i="7"/>
  <c r="AR38" i="7"/>
  <c r="AR41" i="7"/>
  <c r="AR29" i="7"/>
  <c r="AR21" i="7"/>
  <c r="AR26" i="7"/>
  <c r="AR42" i="7"/>
  <c r="AR13" i="7"/>
  <c r="AR32" i="7"/>
  <c r="AR24" i="7"/>
  <c r="AR17" i="7"/>
  <c r="AR19" i="7"/>
  <c r="AR37" i="7"/>
  <c r="AR39" i="7"/>
  <c r="AR25" i="7"/>
  <c r="AR31" i="7"/>
  <c r="AR33" i="7"/>
  <c r="AR15" i="7"/>
  <c r="AR36" i="7"/>
  <c r="AR18" i="7"/>
  <c r="AR34" i="7"/>
  <c r="AR5" i="7"/>
  <c r="AR4" i="7"/>
  <c r="AR9" i="7"/>
  <c r="AR10" i="7"/>
  <c r="AR7" i="7"/>
  <c r="AR8" i="7"/>
  <c r="AR3" i="7"/>
  <c r="AR6" i="7"/>
</calcChain>
</file>

<file path=xl/comments1.xml><?xml version="1.0" encoding="utf-8"?>
<comments xmlns="http://schemas.openxmlformats.org/spreadsheetml/2006/main">
  <authors>
    <author>Neuhoff, Torsten (IM)</author>
    <author>Franken</author>
  </authors>
  <commentList>
    <comment ref="B6" authorId="0" shapeId="0">
      <text>
        <r>
          <rPr>
            <b/>
            <sz val="8"/>
            <color indexed="81"/>
            <rFont val="Tahoma"/>
            <family val="2"/>
          </rPr>
          <t>Bezeichnung der beantragenden BOS (z.B. Feuerwehr Z-Stadt oder LRA X-Stadt)</t>
        </r>
      </text>
    </comment>
    <comment ref="AG7" authorId="1" shapeId="0">
      <text>
        <r>
          <rPr>
            <b/>
            <sz val="8"/>
            <color indexed="81"/>
            <rFont val="Tahoma"/>
            <family val="2"/>
          </rPr>
          <t>Aktenzeichen wird automatisch eingetragen</t>
        </r>
      </text>
    </comment>
    <comment ref="G13" authorId="1" shapeId="0">
      <text>
        <r>
          <rPr>
            <b/>
            <sz val="8"/>
            <color indexed="81"/>
            <rFont val="Tahoma"/>
            <family val="2"/>
          </rPr>
          <t>Bitte hier eine kurze, sprechende Bezeichnung angeben (z.B. "Ausstattung Feuerwehr A-Dorf").</t>
        </r>
      </text>
    </comment>
    <comment ref="G14" authorId="1" shapeId="0">
      <text>
        <r>
          <rPr>
            <b/>
            <sz val="8"/>
            <color indexed="81"/>
            <rFont val="Tahoma"/>
            <family val="2"/>
          </rPr>
          <t>Wert wird automatisch ermittelt, wenn Spalte A ausgefüllt wurde.</t>
        </r>
      </text>
    </comment>
    <comment ref="B20" authorId="1" shapeId="0">
      <text>
        <r>
          <rPr>
            <b/>
            <sz val="8"/>
            <color indexed="81"/>
            <rFont val="Tahoma"/>
            <family val="2"/>
          </rPr>
          <t>Abkürzung wird
automatisch ausgefüllt</t>
        </r>
      </text>
    </comment>
    <comment ref="D20" authorId="1" shapeId="0">
      <text>
        <r>
          <rPr>
            <b/>
            <sz val="8"/>
            <color indexed="81"/>
            <rFont val="Tahoma"/>
            <family val="2"/>
          </rPr>
          <t>Bitte aus Liste auswählen (Fahrzeug, Feststation, Person, Sonstige) und in Spalte D "Bezeichnung" näher erläutern</t>
        </r>
      </text>
    </comment>
    <comment ref="E20" authorId="1" shapeId="0">
      <text>
        <r>
          <rPr>
            <b/>
            <sz val="8"/>
            <color indexed="81"/>
            <rFont val="Tahoma"/>
            <family val="2"/>
          </rPr>
          <t>Fahrzeug:      Kennzeichen und Fzg-Kurzbezeichnung (z.B. KA-LF1146, HLF10)
Feststation:  Ort oder Adresse (z.B. Feuerwehrgerätehaus, Musterstraße 112)
Person:          Name oder Funktion (z.B. Kreisbrandmeister)
Sonstige:       Bitte erläutern (z.B. mobiler Funkkoffer)</t>
        </r>
      </text>
    </comment>
    <comment ref="F20" authorId="1" shapeId="0">
      <text>
        <r>
          <rPr>
            <b/>
            <sz val="8"/>
            <color indexed="81"/>
            <rFont val="Tahoma"/>
            <family val="2"/>
          </rPr>
          <t>Bisher verwendeter Funkrufname
(z.B. Fl. Sch. 1/42-3)</t>
        </r>
      </text>
    </comment>
    <comment ref="T20" authorId="0" shapeId="0">
      <text>
        <r>
          <rPr>
            <b/>
            <sz val="8"/>
            <color indexed="81"/>
            <rFont val="Tahoma"/>
            <family val="2"/>
          </rPr>
          <t>Zur Eingabe eines Schrägstriches in Feld 4.2 ("/" = Shift-7) muss vorher in den Editiermodus gwechselt werden (F2)</t>
        </r>
      </text>
    </comment>
    <comment ref="AE20" authorId="1" shapeId="0">
      <text>
        <r>
          <rPr>
            <b/>
            <sz val="8"/>
            <color indexed="81"/>
            <rFont val="Tahoma"/>
            <family val="2"/>
          </rPr>
          <t>HRT: Tragbares Funkgerät
MRT: Fahrzeug-Funkgerät
FRT: Feststations-Funkgerät
Sonstige: z.B. Koffer, Sirenen, Pager usw.</t>
        </r>
      </text>
    </comment>
  </commentList>
</comments>
</file>

<file path=xl/sharedStrings.xml><?xml version="1.0" encoding="utf-8"?>
<sst xmlns="http://schemas.openxmlformats.org/spreadsheetml/2006/main" count="297" uniqueCount="197">
  <si>
    <t>Kreis</t>
  </si>
  <si>
    <t>Kreis
Abk.</t>
  </si>
  <si>
    <t>Standort</t>
  </si>
  <si>
    <t>Bezeichnung</t>
  </si>
  <si>
    <t>Funkrufname</t>
  </si>
  <si>
    <t>1
Land</t>
  </si>
  <si>
    <t>2
Orga.</t>
  </si>
  <si>
    <t>3
Regio.</t>
  </si>
  <si>
    <t>4.1.
Örtl. Zuordnung</t>
  </si>
  <si>
    <t>4.2.
Funktionszuordnung</t>
  </si>
  <si>
    <t>4.3.
OZ</t>
  </si>
  <si>
    <t>5
E</t>
  </si>
  <si>
    <t>Profil</t>
  </si>
  <si>
    <t>Hersteller</t>
  </si>
  <si>
    <t>TEI-Nr.</t>
  </si>
  <si>
    <t>B</t>
  </si>
  <si>
    <t>W</t>
  </si>
  <si>
    <t>A</t>
  </si>
  <si>
    <t>C</t>
  </si>
  <si>
    <t>D</t>
  </si>
  <si>
    <t>E</t>
  </si>
  <si>
    <t>G</t>
  </si>
  <si>
    <t>H</t>
  </si>
  <si>
    <t>F</t>
  </si>
  <si>
    <t>Sepura</t>
  </si>
  <si>
    <t>MRT</t>
  </si>
  <si>
    <t>Feuerwehr</t>
  </si>
  <si>
    <t>Rettungsdienst</t>
  </si>
  <si>
    <t>KatS-Behörde</t>
  </si>
  <si>
    <t>Leitstelle</t>
  </si>
  <si>
    <t>Profile</t>
  </si>
  <si>
    <t>Straße, Nr</t>
  </si>
  <si>
    <t>Ort</t>
  </si>
  <si>
    <t>Postleitzahl</t>
  </si>
  <si>
    <t>Name Ansprechpartner</t>
  </si>
  <si>
    <t>Email Ansprechpartner</t>
  </si>
  <si>
    <t>RPs</t>
  </si>
  <si>
    <t>Regierungspräsidium Karlsruhe</t>
  </si>
  <si>
    <t>Regierungspräsidium Freiburg</t>
  </si>
  <si>
    <t>Regierungspräsidium Stuttgart</t>
  </si>
  <si>
    <t>Regierungspräsidium Tübingen</t>
  </si>
  <si>
    <t>Geräte</t>
  </si>
  <si>
    <t>HRT</t>
  </si>
  <si>
    <t>FRT</t>
  </si>
  <si>
    <t>Motorola</t>
  </si>
  <si>
    <t>Typ Sepura</t>
  </si>
  <si>
    <t>SRG</t>
  </si>
  <si>
    <t>Verwendungszweck Karten</t>
  </si>
  <si>
    <t>Anzahl Karten</t>
  </si>
  <si>
    <t>Alb-Donau-Kreis</t>
  </si>
  <si>
    <t>UL</t>
  </si>
  <si>
    <t>Baden-Baden (Stadtkreis)</t>
  </si>
  <si>
    <t>BAD</t>
  </si>
  <si>
    <t>Biberach</t>
  </si>
  <si>
    <t>BC</t>
  </si>
  <si>
    <t>Böblingen</t>
  </si>
  <si>
    <t>BB</t>
  </si>
  <si>
    <t>Bodenseekreis</t>
  </si>
  <si>
    <t>FN</t>
  </si>
  <si>
    <t>Breisgau-Hochschwarzwald</t>
  </si>
  <si>
    <t>FR</t>
  </si>
  <si>
    <t>Calw</t>
  </si>
  <si>
    <t>CW</t>
  </si>
  <si>
    <t>Emmendingen</t>
  </si>
  <si>
    <t>EM</t>
  </si>
  <si>
    <t>Enzkreis</t>
  </si>
  <si>
    <t>PF</t>
  </si>
  <si>
    <t>Esslingen</t>
  </si>
  <si>
    <t>ES</t>
  </si>
  <si>
    <t>Freiburg im Breisgau (Stadtkreis)</t>
  </si>
  <si>
    <t>Freudenstadt</t>
  </si>
  <si>
    <t>FDS</t>
  </si>
  <si>
    <t>Göppingen</t>
  </si>
  <si>
    <t>GP</t>
  </si>
  <si>
    <t>Heidelberg (Stadtkreis)</t>
  </si>
  <si>
    <t>HD</t>
  </si>
  <si>
    <t>Heidenheim</t>
  </si>
  <si>
    <t>HDH</t>
  </si>
  <si>
    <t>Heilbronn</t>
  </si>
  <si>
    <t>HN</t>
  </si>
  <si>
    <t>Heilbronn (Stadtkreis)</t>
  </si>
  <si>
    <t>Hohenlohekreis</t>
  </si>
  <si>
    <t>KÜN</t>
  </si>
  <si>
    <t>Karlsruhe</t>
  </si>
  <si>
    <t>KA</t>
  </si>
  <si>
    <t>Karlsruhe (Stadtkreis)</t>
  </si>
  <si>
    <t>Konstanz</t>
  </si>
  <si>
    <t>KN</t>
  </si>
  <si>
    <t>Lörrach</t>
  </si>
  <si>
    <t>LÖ</t>
  </si>
  <si>
    <t>Ludwigsburg</t>
  </si>
  <si>
    <t>LB</t>
  </si>
  <si>
    <t>Main-Tauber-Kreis</t>
  </si>
  <si>
    <t>TBB</t>
  </si>
  <si>
    <t>Mannheim (Stadtkreis)</t>
  </si>
  <si>
    <t>MA</t>
  </si>
  <si>
    <t>Neckar-Odenwald-Kreis</t>
  </si>
  <si>
    <t>MOS</t>
  </si>
  <si>
    <t>Ortenaukreis</t>
  </si>
  <si>
    <t>OG</t>
  </si>
  <si>
    <t>Ostalbkreis</t>
  </si>
  <si>
    <t>AA</t>
  </si>
  <si>
    <t>Pforzheim (Stadtkreis)</t>
  </si>
  <si>
    <t>Rastatt</t>
  </si>
  <si>
    <t>RA</t>
  </si>
  <si>
    <t>Ravensburg</t>
  </si>
  <si>
    <t>RV</t>
  </si>
  <si>
    <t>Rems-Murr-Kreis</t>
  </si>
  <si>
    <t>WN</t>
  </si>
  <si>
    <t>Reutlingen</t>
  </si>
  <si>
    <t>RT</t>
  </si>
  <si>
    <t>Rhein-Neckar-Kreis</t>
  </si>
  <si>
    <t>Rottweil</t>
  </si>
  <si>
    <t>RW</t>
  </si>
  <si>
    <t>Schwäbisch Hall</t>
  </si>
  <si>
    <t>SHA</t>
  </si>
  <si>
    <t>Schwarzwald-Baar-Kreis</t>
  </si>
  <si>
    <t>VS</t>
  </si>
  <si>
    <t>Sigmaringen</t>
  </si>
  <si>
    <t>SIG</t>
  </si>
  <si>
    <t>Stuttgart (Stadtkreis)</t>
  </si>
  <si>
    <t>S</t>
  </si>
  <si>
    <t>Tübingen</t>
  </si>
  <si>
    <t>TÜ</t>
  </si>
  <si>
    <t>Tuttlingen</t>
  </si>
  <si>
    <t>TUT</t>
  </si>
  <si>
    <t>Ulm (Stadtkreis)</t>
  </si>
  <si>
    <t>Waldshut</t>
  </si>
  <si>
    <t>WT</t>
  </si>
  <si>
    <t>Zollernalbkreis</t>
  </si>
  <si>
    <t>BL</t>
  </si>
  <si>
    <t>Regierungspräsidium KA</t>
  </si>
  <si>
    <t>RPK</t>
  </si>
  <si>
    <t>Regierungspräsidium S</t>
  </si>
  <si>
    <t>Regierungspräsidium FR</t>
  </si>
  <si>
    <t>Regierungspräsidium TÜ</t>
  </si>
  <si>
    <t>RPS</t>
  </si>
  <si>
    <t>RPF</t>
  </si>
  <si>
    <t>RPT</t>
  </si>
  <si>
    <t>Abkürzung</t>
  </si>
  <si>
    <t>HN#</t>
  </si>
  <si>
    <t>FR#</t>
  </si>
  <si>
    <t>KA#</t>
  </si>
  <si>
    <t>PF#</t>
  </si>
  <si>
    <t>HD#</t>
  </si>
  <si>
    <t>UL#</t>
  </si>
  <si>
    <t>Zuordnung</t>
  </si>
  <si>
    <t>Fahrzeug</t>
  </si>
  <si>
    <t>Feststation</t>
  </si>
  <si>
    <t>Person</t>
  </si>
  <si>
    <t>Sonstige</t>
  </si>
  <si>
    <t>Tel. Ansprechpartner</t>
  </si>
  <si>
    <t>Landesfeuerwehrschule</t>
  </si>
  <si>
    <t>LFS</t>
  </si>
  <si>
    <t>Auswahl Kreis/RegBezirk</t>
  </si>
  <si>
    <t>Datum</t>
  </si>
  <si>
    <t>Aktenzeichen</t>
  </si>
  <si>
    <t>Zuordnung des verwendeten Geräts</t>
  </si>
  <si>
    <t>Operativ Taktische Adresse - OPTA</t>
  </si>
  <si>
    <t>Kartendaten: Verwendung, Funkrufnamen/OPTA, Funkgerätedaten</t>
  </si>
  <si>
    <t>Fw / Kreis / Leitstelle / Orga.</t>
  </si>
  <si>
    <r>
      <t xml:space="preserve">Zuordnung
</t>
    </r>
    <r>
      <rPr>
        <sz val="8"/>
        <rFont val="Arial"/>
        <family val="2"/>
      </rPr>
      <t>(Kfz, FRT, Person)</t>
    </r>
  </si>
  <si>
    <t>Typ</t>
  </si>
  <si>
    <t>Typbezeichnung</t>
  </si>
  <si>
    <t>Gemeinde</t>
  </si>
  <si>
    <t>Ansprechpartner</t>
  </si>
  <si>
    <t>Anrede</t>
  </si>
  <si>
    <t>Plz</t>
  </si>
  <si>
    <t>Bestelldatum</t>
  </si>
  <si>
    <t>AnzKarten</t>
  </si>
  <si>
    <t>Vorgangs-nummer</t>
  </si>
  <si>
    <t>Vorgangs-
bezeichnung</t>
  </si>
  <si>
    <t>Nr</t>
  </si>
  <si>
    <t>EADS</t>
  </si>
  <si>
    <t>verwendetes Funkgerät</t>
  </si>
  <si>
    <t>Anforderung von Karten für</t>
  </si>
  <si>
    <t>I</t>
  </si>
  <si>
    <t>J</t>
  </si>
  <si>
    <t>K</t>
  </si>
  <si>
    <t>Typbez.</t>
  </si>
  <si>
    <t xml:space="preserve"> </t>
  </si>
  <si>
    <t>Beantragende BOS</t>
  </si>
  <si>
    <t>BOS</t>
  </si>
  <si>
    <t>Name Ansprechpartner LRA/RP</t>
  </si>
  <si>
    <t>Email Ansprechpartner LRA/RP</t>
  </si>
  <si>
    <t>Tel. Ansprechpartner LRA/RP</t>
  </si>
  <si>
    <t>Straße, Nr.  LRA/RP</t>
  </si>
  <si>
    <t>Postleitzahl,  LRA/RP</t>
  </si>
  <si>
    <t>Ort,  LRA/RP</t>
  </si>
  <si>
    <t>https://im.baden-wuerttemberg.de/datenschutz</t>
  </si>
  <si>
    <t>Zuständiges LRA od. RP</t>
  </si>
  <si>
    <t>MINISTERIUM DES INNEREN, FÜR DIGITALISIERUNG UND KOMMUNEN
TECHNISCHE BETRIEBSSTELLE DIGITALFUNK
FEUERWEHR &amp; KATASTROPHENSCHUTZ</t>
  </si>
  <si>
    <t>Vordruck vom 30.03.2022, Version</t>
  </si>
  <si>
    <r>
      <t xml:space="preserve">Typ
</t>
    </r>
    <r>
      <rPr>
        <sz val="6"/>
        <rFont val="Arial"/>
        <family val="2"/>
      </rPr>
      <t>MRT/HRT/FRT/Sonstige</t>
    </r>
  </si>
  <si>
    <t>Sirenen</t>
  </si>
  <si>
    <t>Zuständige Behörde zur Prüfung des Antrages</t>
  </si>
  <si>
    <t>Anforderung von Digitalfunk-Sicherheitskarten bei der TBSt Fw/KatS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</si>
</sst>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\ "/>
    <numFmt numFmtId="165" formatCode="#,##0.00&quot; € &quot;;\-#,##0.00&quot; € &quot;;&quot; -&quot;#&quot; € &quot;;@\ 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2"/>
      <color indexed="8"/>
      <name val="Calibri"/>
      <family val="2"/>
    </font>
    <font>
      <sz val="12"/>
      <color indexed="8"/>
      <name val="Arial"/>
      <family val="2"/>
    </font>
    <font>
      <b/>
      <sz val="15"/>
      <color indexed="56"/>
      <name val="Calibri"/>
      <family val="2"/>
    </font>
    <font>
      <b/>
      <sz val="8"/>
      <color indexed="81"/>
      <name val="Tahoma"/>
      <family val="2"/>
    </font>
    <font>
      <i/>
      <sz val="8"/>
      <name val="Arial"/>
      <family val="2"/>
    </font>
    <font>
      <b/>
      <sz val="18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sz val="10"/>
      <color theme="1"/>
      <name val="Courier New"/>
      <family val="3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Courier New"/>
      <family val="3"/>
    </font>
    <font>
      <u/>
      <sz val="11"/>
      <color theme="10"/>
      <name val="Calibri"/>
      <family val="2"/>
      <scheme val="minor"/>
    </font>
    <font>
      <u/>
      <sz val="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9" tint="0.39994506668294322"/>
      </right>
      <top style="medium">
        <color indexed="64"/>
      </top>
      <bottom style="thin">
        <color theme="9" tint="0.39994506668294322"/>
      </bottom>
      <diagonal/>
    </border>
    <border>
      <left style="medium">
        <color indexed="64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indexed="64"/>
      </left>
      <right style="thin">
        <color theme="9" tint="0.39994506668294322"/>
      </right>
      <top style="thin">
        <color theme="9" tint="0.39994506668294322"/>
      </top>
      <bottom style="medium">
        <color indexed="64"/>
      </bottom>
      <diagonal/>
    </border>
    <border>
      <left style="thin">
        <color theme="8" tint="0.39994506668294322"/>
      </left>
      <right style="thin">
        <color theme="8" tint="0.39994506668294322"/>
      </right>
      <top style="medium">
        <color indexed="64"/>
      </top>
      <bottom style="thin">
        <color theme="8" tint="0.39994506668294322"/>
      </bottom>
      <diagonal/>
    </border>
    <border>
      <left style="thin">
        <color theme="8" tint="0.39994506668294322"/>
      </left>
      <right style="medium">
        <color indexed="64"/>
      </right>
      <top style="medium">
        <color indexed="64"/>
      </top>
      <bottom style="thin">
        <color theme="8" tint="0.39994506668294322"/>
      </bottom>
      <diagonal/>
    </border>
    <border>
      <left style="medium">
        <color indexed="64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medium">
        <color indexed="64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medium">
        <color indexed="64"/>
      </bottom>
      <diagonal/>
    </border>
    <border>
      <left style="thin">
        <color theme="8" tint="0.39994506668294322"/>
      </left>
      <right style="medium">
        <color indexed="64"/>
      </right>
      <top style="thin">
        <color theme="8" tint="0.39994506668294322"/>
      </top>
      <bottom style="medium">
        <color indexed="64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medium">
        <color indexed="64"/>
      </bottom>
      <diagonal/>
    </border>
    <border>
      <left style="thin">
        <color theme="8" tint="0.39994506668294322"/>
      </left>
      <right style="thin">
        <color theme="8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8" tint="0.399945066682943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9" tint="0.39994506668294322"/>
      </left>
      <right style="medium">
        <color indexed="64"/>
      </right>
      <top style="medium">
        <color indexed="64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indexed="64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indexed="64"/>
      </right>
      <top style="thin">
        <color theme="9" tint="0.39994506668294322"/>
      </top>
      <bottom style="medium">
        <color indexed="64"/>
      </bottom>
      <diagonal/>
    </border>
    <border>
      <left style="thin">
        <color theme="9" tint="0.39994506668294322"/>
      </left>
      <right style="thin">
        <color theme="9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9" tint="0.39994506668294322"/>
      </left>
      <right style="thin">
        <color theme="9" tint="0.3999450666829432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9" tint="0.39994506668294322"/>
      </left>
      <right style="thin">
        <color theme="9" tint="0.39994506668294322"/>
      </right>
      <top style="medium">
        <color indexed="64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medium">
        <color indexed="64"/>
      </bottom>
      <diagonal/>
    </border>
    <border>
      <left style="thin">
        <color theme="9" tint="0.39994506668294322"/>
      </left>
      <right style="thin">
        <color theme="9" tint="0.39991454817346722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 style="medium">
        <color indexed="64"/>
      </bottom>
      <diagonal/>
    </border>
    <border>
      <left/>
      <right style="thin">
        <color theme="9" tint="0.39994506668294322"/>
      </right>
      <top/>
      <bottom style="medium">
        <color indexed="64"/>
      </bottom>
      <diagonal/>
    </border>
    <border>
      <left/>
      <right style="thin">
        <color theme="9" tint="0.39994506668294322"/>
      </right>
      <top style="medium">
        <color indexed="64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medium">
        <color indexed="64"/>
      </bottom>
      <diagonal/>
    </border>
    <border>
      <left style="thin">
        <color theme="9" tint="0.39994506668294322"/>
      </left>
      <right style="thin">
        <color theme="9" tint="0.39991454817346722"/>
      </right>
      <top style="medium">
        <color indexed="64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4506668294322"/>
      </top>
      <bottom style="medium">
        <color indexed="64"/>
      </bottom>
      <diagonal/>
    </border>
    <border>
      <left style="medium">
        <color indexed="64"/>
      </left>
      <right style="thin">
        <color theme="8" tint="0.39994506668294322"/>
      </right>
      <top style="medium">
        <color indexed="64"/>
      </top>
      <bottom/>
      <diagonal/>
    </border>
    <border>
      <left style="medium">
        <color indexed="64"/>
      </left>
      <right style="thin">
        <color theme="8" tint="0.39994506668294322"/>
      </right>
      <top/>
      <bottom style="medium">
        <color indexed="64"/>
      </bottom>
      <diagonal/>
    </border>
  </borders>
  <cellStyleXfs count="7">
    <xf numFmtId="0" fontId="0" fillId="0" borderId="0"/>
    <xf numFmtId="164" fontId="7" fillId="0" borderId="1" applyFill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0" fontId="3" fillId="0" borderId="0"/>
    <xf numFmtId="164" fontId="9" fillId="0" borderId="2" applyFill="0" applyAlignment="0" applyProtection="0"/>
    <xf numFmtId="0" fontId="21" fillId="0" borderId="0" applyNumberFormat="0" applyFill="0" applyBorder="0" applyAlignment="0" applyProtection="0"/>
  </cellStyleXfs>
  <cellXfs count="156">
    <xf numFmtId="0" fontId="0" fillId="0" borderId="0" xfId="0"/>
    <xf numFmtId="0" fontId="3" fillId="3" borderId="0" xfId="4" applyFill="1" applyBorder="1" applyProtection="1"/>
    <xf numFmtId="0" fontId="3" fillId="3" borderId="0" xfId="4" applyFill="1" applyProtection="1"/>
    <xf numFmtId="0" fontId="4" fillId="3" borderId="0" xfId="4" applyFont="1" applyFill="1" applyBorder="1" applyAlignment="1" applyProtection="1">
      <alignment horizontal="center" vertical="center"/>
    </xf>
    <xf numFmtId="0" fontId="3" fillId="3" borderId="0" xfId="4" applyFill="1" applyBorder="1" applyAlignment="1" applyProtection="1">
      <alignment vertical="center"/>
    </xf>
    <xf numFmtId="0" fontId="3" fillId="3" borderId="0" xfId="4" applyFill="1" applyAlignment="1" applyProtection="1">
      <alignment vertical="center"/>
    </xf>
    <xf numFmtId="0" fontId="3" fillId="4" borderId="3" xfId="4" applyFont="1" applyFill="1" applyBorder="1" applyAlignment="1" applyProtection="1">
      <alignment horizontal="center" vertical="center" wrapText="1"/>
    </xf>
    <xf numFmtId="0" fontId="5" fillId="3" borderId="0" xfId="4" applyFont="1" applyFill="1" applyBorder="1" applyAlignment="1" applyProtection="1">
      <alignment horizontal="center" vertical="center"/>
    </xf>
    <xf numFmtId="0" fontId="3" fillId="3" borderId="0" xfId="4" applyFill="1" applyAlignment="1" applyProtection="1">
      <alignment horizontal="center"/>
    </xf>
    <xf numFmtId="0" fontId="14" fillId="4" borderId="4" xfId="0" applyFont="1" applyFill="1" applyBorder="1"/>
    <xf numFmtId="0" fontId="14" fillId="0" borderId="0" xfId="0" applyFont="1"/>
    <xf numFmtId="0" fontId="14" fillId="0" borderId="4" xfId="0" applyFont="1" applyBorder="1"/>
    <xf numFmtId="0" fontId="14" fillId="4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4" borderId="4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3" borderId="5" xfId="4" applyFont="1" applyFill="1" applyBorder="1" applyAlignment="1" applyProtection="1">
      <alignment vertical="center"/>
    </xf>
    <xf numFmtId="0" fontId="14" fillId="0" borderId="0" xfId="0" applyFont="1" applyBorder="1"/>
    <xf numFmtId="0" fontId="12" fillId="3" borderId="0" xfId="4" applyFont="1" applyFill="1" applyBorder="1" applyAlignment="1" applyProtection="1">
      <alignment vertical="center"/>
    </xf>
    <xf numFmtId="49" fontId="15" fillId="4" borderId="23" xfId="4" applyNumberFormat="1" applyFont="1" applyFill="1" applyBorder="1" applyAlignment="1" applyProtection="1">
      <alignment horizontal="center" vertical="center"/>
      <protection locked="0"/>
    </xf>
    <xf numFmtId="14" fontId="3" fillId="4" borderId="6" xfId="4" applyNumberFormat="1" applyFill="1" applyBorder="1" applyAlignment="1" applyProtection="1">
      <alignment horizontal="left" vertical="center" indent="1"/>
      <protection locked="0"/>
    </xf>
    <xf numFmtId="0" fontId="15" fillId="5" borderId="31" xfId="4" applyFont="1" applyFill="1" applyBorder="1" applyAlignment="1" applyProtection="1">
      <alignment horizontal="center" vertical="center"/>
      <protection locked="0"/>
    </xf>
    <xf numFmtId="0" fontId="15" fillId="5" borderId="32" xfId="4" applyFont="1" applyFill="1" applyBorder="1" applyAlignment="1" applyProtection="1">
      <alignment horizontal="center" vertical="center"/>
      <protection locked="0"/>
    </xf>
    <xf numFmtId="0" fontId="15" fillId="5" borderId="33" xfId="4" applyFont="1" applyFill="1" applyBorder="1" applyAlignment="1" applyProtection="1">
      <alignment horizontal="center" vertical="center"/>
      <protection locked="0"/>
    </xf>
    <xf numFmtId="0" fontId="4" fillId="5" borderId="7" xfId="4" applyFont="1" applyFill="1" applyBorder="1" applyAlignment="1" applyProtection="1">
      <alignment horizontal="center" vertical="center" wrapText="1"/>
    </xf>
    <xf numFmtId="49" fontId="16" fillId="6" borderId="35" xfId="4" applyNumberFormat="1" applyFont="1" applyFill="1" applyBorder="1" applyAlignment="1" applyProtection="1">
      <alignment horizontal="center" vertical="center"/>
      <protection locked="0"/>
    </xf>
    <xf numFmtId="0" fontId="16" fillId="6" borderId="36" xfId="4" applyFont="1" applyFill="1" applyBorder="1" applyAlignment="1" applyProtection="1">
      <alignment horizontal="center" vertical="center"/>
    </xf>
    <xf numFmtId="49" fontId="16" fillId="6" borderId="38" xfId="4" applyNumberFormat="1" applyFont="1" applyFill="1" applyBorder="1" applyAlignment="1" applyProtection="1">
      <alignment horizontal="center" vertical="center"/>
      <protection locked="0"/>
    </xf>
    <xf numFmtId="49" fontId="16" fillId="6" borderId="40" xfId="4" applyNumberFormat="1" applyFont="1" applyFill="1" applyBorder="1" applyAlignment="1" applyProtection="1">
      <alignment horizontal="center" vertical="center"/>
      <protection locked="0"/>
    </xf>
    <xf numFmtId="0" fontId="4" fillId="5" borderId="8" xfId="4" applyFont="1" applyFill="1" applyBorder="1" applyAlignment="1" applyProtection="1">
      <alignment horizontal="center" vertical="center"/>
    </xf>
    <xf numFmtId="0" fontId="4" fillId="6" borderId="41" xfId="4" applyFont="1" applyFill="1" applyBorder="1" applyAlignment="1" applyProtection="1">
      <alignment horizontal="center" vertical="center"/>
    </xf>
    <xf numFmtId="0" fontId="4" fillId="6" borderId="41" xfId="4" applyFont="1" applyFill="1" applyBorder="1" applyAlignment="1" applyProtection="1">
      <alignment horizontal="center" vertical="center" wrapText="1"/>
    </xf>
    <xf numFmtId="0" fontId="4" fillId="6" borderId="9" xfId="4" applyFont="1" applyFill="1" applyBorder="1" applyAlignment="1" applyProtection="1">
      <alignment horizontal="center" vertical="center"/>
    </xf>
    <xf numFmtId="0" fontId="4" fillId="6" borderId="10" xfId="4" applyFont="1" applyFill="1" applyBorder="1" applyAlignment="1" applyProtection="1">
      <alignment horizontal="center" vertical="center"/>
    </xf>
    <xf numFmtId="0" fontId="4" fillId="6" borderId="42" xfId="4" applyFont="1" applyFill="1" applyBorder="1" applyAlignment="1" applyProtection="1">
      <alignment horizontal="center" vertical="center"/>
    </xf>
    <xf numFmtId="0" fontId="4" fillId="6" borderId="7" xfId="4" applyFont="1" applyFill="1" applyBorder="1" applyAlignment="1" applyProtection="1">
      <alignment horizontal="center" vertical="center" wrapText="1"/>
    </xf>
    <xf numFmtId="0" fontId="4" fillId="6" borderId="43" xfId="4" applyFont="1" applyFill="1" applyBorder="1" applyAlignment="1" applyProtection="1">
      <alignment horizontal="center" vertical="center" wrapText="1"/>
    </xf>
    <xf numFmtId="0" fontId="3" fillId="4" borderId="11" xfId="4" applyNumberFormat="1" applyFill="1" applyBorder="1" applyAlignment="1" applyProtection="1">
      <alignment horizontal="left" vertical="center" indent="1"/>
    </xf>
    <xf numFmtId="0" fontId="4" fillId="7" borderId="4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17" fillId="8" borderId="4" xfId="0" applyFont="1" applyFill="1" applyBorder="1" applyAlignment="1" applyProtection="1">
      <alignment horizontal="center" vertical="center"/>
    </xf>
    <xf numFmtId="0" fontId="0" fillId="3" borderId="0" xfId="0" applyFill="1"/>
    <xf numFmtId="0" fontId="18" fillId="9" borderId="4" xfId="0" applyFont="1" applyFill="1" applyBorder="1" applyAlignment="1" applyProtection="1">
      <alignment horizontal="center"/>
    </xf>
    <xf numFmtId="0" fontId="18" fillId="8" borderId="4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10" borderId="4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 wrapText="1"/>
    </xf>
    <xf numFmtId="0" fontId="4" fillId="11" borderId="4" xfId="0" applyFont="1" applyFill="1" applyBorder="1" applyAlignment="1" applyProtection="1">
      <alignment horizontal="center" vertical="center" wrapText="1"/>
    </xf>
    <xf numFmtId="0" fontId="19" fillId="11" borderId="4" xfId="0" applyFont="1" applyFill="1" applyBorder="1" applyAlignment="1" applyProtection="1">
      <alignment horizontal="center" vertical="center" wrapText="1"/>
    </xf>
    <xf numFmtId="0" fontId="20" fillId="8" borderId="4" xfId="0" applyNumberFormat="1" applyFont="1" applyFill="1" applyBorder="1" applyAlignment="1" applyProtection="1">
      <alignment horizontal="center" vertical="center"/>
    </xf>
    <xf numFmtId="0" fontId="16" fillId="3" borderId="4" xfId="0" applyFont="1" applyFill="1" applyBorder="1" applyAlignment="1" applyProtection="1">
      <alignment horizontal="left" vertical="center"/>
    </xf>
    <xf numFmtId="0" fontId="16" fillId="3" borderId="4" xfId="0" applyFont="1" applyFill="1" applyBorder="1" applyAlignment="1" applyProtection="1">
      <alignment horizontal="center" vertical="center"/>
    </xf>
    <xf numFmtId="0" fontId="15" fillId="4" borderId="4" xfId="0" applyFont="1" applyFill="1" applyBorder="1" applyAlignment="1" applyProtection="1">
      <alignment horizontal="center" vertical="center"/>
    </xf>
    <xf numFmtId="0" fontId="15" fillId="3" borderId="4" xfId="0" applyFont="1" applyFill="1" applyBorder="1" applyAlignment="1" applyProtection="1">
      <alignment horizontal="center" vertical="center"/>
    </xf>
    <xf numFmtId="0" fontId="16" fillId="3" borderId="4" xfId="0" applyNumberFormat="1" applyFont="1" applyFill="1" applyBorder="1" applyAlignment="1" applyProtection="1">
      <alignment horizontal="center" vertical="center"/>
    </xf>
    <xf numFmtId="0" fontId="20" fillId="8" borderId="4" xfId="0" applyFont="1" applyFill="1" applyBorder="1" applyAlignment="1" applyProtection="1">
      <alignment horizontal="left" vertical="center"/>
    </xf>
    <xf numFmtId="0" fontId="17" fillId="8" borderId="4" xfId="0" applyNumberFormat="1" applyFont="1" applyFill="1" applyBorder="1" applyAlignment="1" applyProtection="1">
      <alignment horizontal="center" vertical="center"/>
    </xf>
    <xf numFmtId="0" fontId="11" fillId="3" borderId="0" xfId="4" applyFont="1" applyFill="1" applyAlignment="1" applyProtection="1">
      <alignment horizontal="right" vertical="center"/>
    </xf>
    <xf numFmtId="0" fontId="4" fillId="3" borderId="0" xfId="4" applyFont="1" applyFill="1" applyProtection="1"/>
    <xf numFmtId="0" fontId="4" fillId="3" borderId="0" xfId="4" applyFont="1" applyFill="1" applyBorder="1" applyProtection="1"/>
    <xf numFmtId="0" fontId="4" fillId="3" borderId="6" xfId="4" applyFont="1" applyFill="1" applyBorder="1" applyAlignment="1" applyProtection="1">
      <alignment horizontal="center"/>
    </xf>
    <xf numFmtId="0" fontId="4" fillId="3" borderId="6" xfId="4" applyFont="1" applyFill="1" applyBorder="1" applyAlignment="1" applyProtection="1">
      <alignment horizontal="left" vertical="center"/>
    </xf>
    <xf numFmtId="0" fontId="4" fillId="3" borderId="6" xfId="4" applyFont="1" applyFill="1" applyBorder="1" applyProtection="1"/>
    <xf numFmtId="0" fontId="4" fillId="3" borderId="0" xfId="4" applyFont="1" applyFill="1" applyAlignment="1" applyProtection="1"/>
    <xf numFmtId="0" fontId="4" fillId="3" borderId="0" xfId="4" applyFont="1" applyFill="1" applyBorder="1" applyAlignment="1" applyProtection="1"/>
    <xf numFmtId="2" fontId="11" fillId="3" borderId="0" xfId="4" applyNumberFormat="1" applyFont="1" applyFill="1" applyBorder="1" applyAlignment="1" applyProtection="1">
      <alignment horizontal="right" vertical="center"/>
    </xf>
    <xf numFmtId="0" fontId="11" fillId="3" borderId="0" xfId="4" applyFont="1" applyFill="1" applyBorder="1" applyAlignment="1" applyProtection="1">
      <alignment horizontal="left" vertical="center"/>
    </xf>
    <xf numFmtId="0" fontId="13" fillId="3" borderId="0" xfId="4" applyFont="1" applyFill="1" applyBorder="1" applyAlignment="1" applyProtection="1">
      <alignment vertical="center" wrapText="1"/>
    </xf>
    <xf numFmtId="0" fontId="12" fillId="3" borderId="0" xfId="4" applyFont="1" applyFill="1" applyBorder="1" applyAlignment="1" applyProtection="1"/>
    <xf numFmtId="0" fontId="4" fillId="3" borderId="0" xfId="4" applyFont="1" applyFill="1" applyAlignment="1" applyProtection="1">
      <alignment horizontal="right" vertical="center" indent="1"/>
    </xf>
    <xf numFmtId="0" fontId="3" fillId="3" borderId="0" xfId="4" applyFill="1" applyAlignment="1" applyProtection="1">
      <alignment horizontal="right" vertical="center" indent="1"/>
    </xf>
    <xf numFmtId="0" fontId="12" fillId="3" borderId="0" xfId="4" applyFont="1" applyFill="1" applyAlignment="1" applyProtection="1">
      <alignment horizontal="left" vertical="center"/>
    </xf>
    <xf numFmtId="0" fontId="4" fillId="5" borderId="49" xfId="4" applyFont="1" applyFill="1" applyBorder="1" applyAlignment="1" applyProtection="1">
      <alignment horizontal="center" vertical="center"/>
    </xf>
    <xf numFmtId="0" fontId="4" fillId="5" borderId="12" xfId="4" applyFont="1" applyFill="1" applyBorder="1" applyAlignment="1" applyProtection="1">
      <alignment horizontal="center" vertical="center"/>
    </xf>
    <xf numFmtId="0" fontId="4" fillId="5" borderId="50" xfId="4" applyFont="1" applyFill="1" applyBorder="1" applyAlignment="1" applyProtection="1">
      <alignment horizontal="center" vertical="center" wrapText="1"/>
    </xf>
    <xf numFmtId="0" fontId="4" fillId="5" borderId="51" xfId="4" applyFont="1" applyFill="1" applyBorder="1" applyAlignment="1" applyProtection="1">
      <alignment horizontal="center" vertical="center" wrapText="1"/>
    </xf>
    <xf numFmtId="49" fontId="2" fillId="5" borderId="46" xfId="4" applyNumberFormat="1" applyFont="1" applyFill="1" applyBorder="1" applyAlignment="1" applyProtection="1">
      <alignment horizontal="center" vertical="center"/>
      <protection locked="0"/>
    </xf>
    <xf numFmtId="49" fontId="2" fillId="5" borderId="47" xfId="4" applyNumberFormat="1" applyFont="1" applyFill="1" applyBorder="1" applyAlignment="1" applyProtection="1">
      <alignment horizontal="center" vertical="center"/>
      <protection locked="0"/>
    </xf>
    <xf numFmtId="49" fontId="2" fillId="5" borderId="48" xfId="4" applyNumberFormat="1" applyFont="1" applyFill="1" applyBorder="1" applyAlignment="1" applyProtection="1">
      <alignment horizontal="center" vertical="center"/>
      <protection locked="0"/>
    </xf>
    <xf numFmtId="0" fontId="4" fillId="5" borderId="56" xfId="4" applyFont="1" applyFill="1" applyBorder="1" applyAlignment="1" applyProtection="1">
      <alignment horizontal="center" vertical="center"/>
    </xf>
    <xf numFmtId="0" fontId="4" fillId="5" borderId="55" xfId="4" applyFont="1" applyFill="1" applyBorder="1" applyAlignment="1" applyProtection="1">
      <alignment horizontal="center" vertical="center"/>
    </xf>
    <xf numFmtId="0" fontId="4" fillId="5" borderId="58" xfId="4" applyFont="1" applyFill="1" applyBorder="1" applyAlignment="1" applyProtection="1">
      <alignment horizontal="center" vertical="center" wrapText="1"/>
    </xf>
    <xf numFmtId="0" fontId="4" fillId="5" borderId="57" xfId="4" applyFont="1" applyFill="1" applyBorder="1" applyAlignment="1" applyProtection="1">
      <alignment horizontal="center" vertical="center" wrapText="1"/>
    </xf>
    <xf numFmtId="0" fontId="2" fillId="5" borderId="59" xfId="4" applyFont="1" applyFill="1" applyBorder="1" applyAlignment="1" applyProtection="1">
      <alignment horizontal="center" vertical="center"/>
      <protection locked="0"/>
    </xf>
    <xf numFmtId="0" fontId="2" fillId="5" borderId="60" xfId="4" applyFont="1" applyFill="1" applyBorder="1" applyAlignment="1" applyProtection="1">
      <alignment horizontal="center" vertical="center"/>
      <protection locked="0"/>
    </xf>
    <xf numFmtId="0" fontId="2" fillId="5" borderId="61" xfId="4" applyFont="1" applyFill="1" applyBorder="1" applyAlignment="1" applyProtection="1">
      <alignment horizontal="center" vertical="center"/>
      <protection locked="0"/>
    </xf>
    <xf numFmtId="0" fontId="16" fillId="5" borderId="62" xfId="4" applyFont="1" applyFill="1" applyBorder="1" applyAlignment="1" applyProtection="1">
      <alignment horizontal="center" vertical="center"/>
      <protection locked="0"/>
    </xf>
    <xf numFmtId="0" fontId="16" fillId="5" borderId="63" xfId="4" applyFont="1" applyFill="1" applyBorder="1" applyAlignment="1" applyProtection="1">
      <alignment horizontal="center" vertical="center"/>
      <protection locked="0"/>
    </xf>
    <xf numFmtId="0" fontId="16" fillId="5" borderId="64" xfId="4" applyFont="1" applyFill="1" applyBorder="1" applyAlignment="1" applyProtection="1">
      <alignment horizontal="center" vertical="center"/>
      <protection locked="0"/>
    </xf>
    <xf numFmtId="0" fontId="15" fillId="4" borderId="44" xfId="4" applyFont="1" applyFill="1" applyBorder="1" applyAlignment="1" applyProtection="1">
      <alignment horizontal="center" vertical="center"/>
    </xf>
    <xf numFmtId="0" fontId="15" fillId="4" borderId="24" xfId="4" applyFont="1" applyFill="1" applyBorder="1" applyAlignment="1" applyProtection="1">
      <alignment horizontal="center" vertical="center"/>
    </xf>
    <xf numFmtId="0" fontId="15" fillId="4" borderId="45" xfId="4" applyFont="1" applyFill="1" applyBorder="1" applyAlignment="1" applyProtection="1">
      <alignment horizontal="center" vertical="center"/>
    </xf>
    <xf numFmtId="0" fontId="15" fillId="4" borderId="27" xfId="4" applyFont="1" applyFill="1" applyBorder="1" applyAlignment="1" applyProtection="1">
      <alignment horizontal="center" vertical="center"/>
    </xf>
    <xf numFmtId="0" fontId="5" fillId="3" borderId="0" xfId="4" applyFont="1" applyFill="1" applyBorder="1" applyAlignment="1" applyProtection="1">
      <alignment vertical="center"/>
    </xf>
    <xf numFmtId="0" fontId="16" fillId="6" borderId="65" xfId="4" applyFont="1" applyFill="1" applyBorder="1" applyAlignment="1" applyProtection="1">
      <alignment horizontal="center" vertical="center"/>
    </xf>
    <xf numFmtId="0" fontId="16" fillId="6" borderId="66" xfId="4" applyFont="1" applyFill="1" applyBorder="1" applyAlignment="1" applyProtection="1">
      <alignment horizontal="center" vertical="center"/>
    </xf>
    <xf numFmtId="0" fontId="1" fillId="6" borderId="36" xfId="4" applyFont="1" applyFill="1" applyBorder="1" applyAlignment="1" applyProtection="1">
      <alignment horizontal="center" vertical="center"/>
    </xf>
    <xf numFmtId="49" fontId="1" fillId="6" borderId="34" xfId="4" applyNumberFormat="1" applyFont="1" applyFill="1" applyBorder="1" applyAlignment="1" applyProtection="1">
      <alignment vertical="center"/>
      <protection locked="0"/>
    </xf>
    <xf numFmtId="49" fontId="16" fillId="6" borderId="34" xfId="4" applyNumberFormat="1" applyFont="1" applyFill="1" applyBorder="1" applyAlignment="1" applyProtection="1">
      <alignment horizontal="center" vertical="center"/>
      <protection locked="0"/>
    </xf>
    <xf numFmtId="49" fontId="16" fillId="6" borderId="34" xfId="4" applyNumberFormat="1" applyFont="1" applyFill="1" applyBorder="1" applyAlignment="1" applyProtection="1">
      <alignment vertical="center"/>
      <protection locked="0"/>
    </xf>
    <xf numFmtId="49" fontId="1" fillId="6" borderId="37" xfId="4" applyNumberFormat="1" applyFont="1" applyFill="1" applyBorder="1" applyAlignment="1" applyProtection="1">
      <alignment vertical="center"/>
      <protection locked="0"/>
    </xf>
    <xf numFmtId="49" fontId="16" fillId="6" borderId="37" xfId="4" applyNumberFormat="1" applyFont="1" applyFill="1" applyBorder="1" applyAlignment="1" applyProtection="1">
      <alignment horizontal="center" vertical="center"/>
      <protection locked="0"/>
    </xf>
    <xf numFmtId="49" fontId="16" fillId="6" borderId="37" xfId="4" applyNumberFormat="1" applyFont="1" applyFill="1" applyBorder="1" applyAlignment="1" applyProtection="1">
      <alignment vertical="center"/>
      <protection locked="0"/>
    </xf>
    <xf numFmtId="49" fontId="16" fillId="6" borderId="39" xfId="4" applyNumberFormat="1" applyFont="1" applyFill="1" applyBorder="1" applyAlignment="1" applyProtection="1">
      <alignment vertical="center"/>
      <protection locked="0"/>
    </xf>
    <xf numFmtId="49" fontId="16" fillId="6" borderId="39" xfId="4" applyNumberFormat="1" applyFont="1" applyFill="1" applyBorder="1" applyAlignment="1" applyProtection="1">
      <alignment horizontal="center" vertical="center"/>
      <protection locked="0"/>
    </xf>
    <xf numFmtId="49" fontId="15" fillId="4" borderId="19" xfId="4" applyNumberFormat="1" applyFont="1" applyFill="1" applyBorder="1" applyAlignment="1" applyProtection="1">
      <alignment horizontal="center" vertical="center"/>
      <protection locked="0"/>
    </xf>
    <xf numFmtId="49" fontId="15" fillId="4" borderId="20" xfId="4" applyNumberFormat="1" applyFont="1" applyFill="1" applyBorder="1" applyAlignment="1" applyProtection="1">
      <alignment horizontal="center" vertical="center"/>
      <protection locked="0"/>
    </xf>
    <xf numFmtId="49" fontId="15" fillId="4" borderId="21" xfId="4" applyNumberFormat="1" applyFont="1" applyFill="1" applyBorder="1" applyAlignment="1" applyProtection="1">
      <alignment horizontal="center" vertical="center"/>
      <protection locked="0"/>
    </xf>
    <xf numFmtId="49" fontId="15" fillId="4" borderId="28" xfId="4" applyNumberFormat="1" applyFont="1" applyFill="1" applyBorder="1" applyAlignment="1" applyProtection="1">
      <alignment horizontal="center" vertical="center"/>
      <protection locked="0"/>
    </xf>
    <xf numFmtId="49" fontId="15" fillId="4" borderId="22" xfId="4" applyNumberFormat="1" applyFont="1" applyFill="1" applyBorder="1" applyAlignment="1" applyProtection="1">
      <alignment horizontal="center" vertical="center"/>
      <protection locked="0"/>
    </xf>
    <xf numFmtId="49" fontId="15" fillId="4" borderId="24" xfId="4" applyNumberFormat="1" applyFont="1" applyFill="1" applyBorder="1" applyAlignment="1" applyProtection="1">
      <alignment horizontal="center" vertical="center"/>
      <protection locked="0"/>
    </xf>
    <xf numFmtId="49" fontId="15" fillId="4" borderId="29" xfId="4" applyNumberFormat="1" applyFont="1" applyFill="1" applyBorder="1" applyAlignment="1" applyProtection="1">
      <alignment horizontal="center" vertical="center"/>
      <protection locked="0"/>
    </xf>
    <xf numFmtId="49" fontId="15" fillId="4" borderId="25" xfId="4" applyNumberFormat="1" applyFont="1" applyFill="1" applyBorder="1" applyAlignment="1" applyProtection="1">
      <alignment horizontal="center" vertical="center"/>
      <protection locked="0"/>
    </xf>
    <xf numFmtId="49" fontId="15" fillId="4" borderId="26" xfId="4" applyNumberFormat="1" applyFont="1" applyFill="1" applyBorder="1" applyAlignment="1" applyProtection="1">
      <alignment horizontal="center" vertical="center"/>
      <protection locked="0"/>
    </xf>
    <xf numFmtId="49" fontId="15" fillId="4" borderId="27" xfId="4" applyNumberFormat="1" applyFont="1" applyFill="1" applyBorder="1" applyAlignment="1" applyProtection="1">
      <alignment horizontal="center" vertical="center"/>
      <protection locked="0"/>
    </xf>
    <xf numFmtId="49" fontId="15" fillId="4" borderId="30" xfId="4" applyNumberFormat="1" applyFont="1" applyFill="1" applyBorder="1" applyAlignment="1" applyProtection="1">
      <alignment horizontal="center" vertical="center"/>
      <protection locked="0"/>
    </xf>
    <xf numFmtId="49" fontId="2" fillId="5" borderId="52" xfId="4" applyNumberFormat="1" applyFont="1" applyFill="1" applyBorder="1" applyAlignment="1" applyProtection="1">
      <alignment horizontal="center" vertical="center"/>
      <protection locked="0"/>
    </xf>
    <xf numFmtId="49" fontId="2" fillId="5" borderId="53" xfId="4" applyNumberFormat="1" applyFont="1" applyFill="1" applyBorder="1" applyAlignment="1" applyProtection="1">
      <alignment horizontal="center" vertical="center"/>
      <protection locked="0"/>
    </xf>
    <xf numFmtId="49" fontId="2" fillId="5" borderId="54" xfId="4" applyNumberFormat="1" applyFont="1" applyFill="1" applyBorder="1" applyAlignment="1" applyProtection="1">
      <alignment horizontal="center" vertical="center"/>
      <protection locked="0"/>
    </xf>
    <xf numFmtId="0" fontId="22" fillId="3" borderId="0" xfId="6" applyFont="1" applyFill="1" applyAlignment="1" applyProtection="1">
      <alignment horizontal="left"/>
    </xf>
    <xf numFmtId="0" fontId="4" fillId="5" borderId="8" xfId="4" applyFont="1" applyFill="1" applyBorder="1" applyAlignment="1" applyProtection="1">
      <alignment horizontal="center" vertical="center" wrapText="1"/>
    </xf>
    <xf numFmtId="0" fontId="4" fillId="5" borderId="17" xfId="4" applyFont="1" applyFill="1" applyBorder="1" applyAlignment="1" applyProtection="1">
      <alignment horizontal="center" vertical="center" wrapText="1"/>
    </xf>
    <xf numFmtId="0" fontId="4" fillId="5" borderId="12" xfId="4" applyFont="1" applyFill="1" applyBorder="1" applyAlignment="1" applyProtection="1">
      <alignment horizontal="center" vertical="center" wrapText="1"/>
    </xf>
    <xf numFmtId="0" fontId="13" fillId="3" borderId="0" xfId="4" applyFont="1" applyFill="1" applyBorder="1" applyAlignment="1" applyProtection="1">
      <alignment horizontal="center" wrapText="1"/>
    </xf>
    <xf numFmtId="0" fontId="13" fillId="3" borderId="5" xfId="4" applyFont="1" applyFill="1" applyBorder="1" applyAlignment="1" applyProtection="1">
      <alignment horizontal="center" wrapText="1"/>
    </xf>
    <xf numFmtId="0" fontId="3" fillId="4" borderId="13" xfId="4" applyFont="1" applyFill="1" applyBorder="1" applyAlignment="1" applyProtection="1">
      <alignment horizontal="center" vertical="center" wrapText="1"/>
    </xf>
    <xf numFmtId="0" fontId="3" fillId="4" borderId="13" xfId="4" applyFont="1" applyFill="1" applyBorder="1" applyAlignment="1" applyProtection="1">
      <alignment horizontal="center" vertical="center"/>
    </xf>
    <xf numFmtId="0" fontId="4" fillId="4" borderId="14" xfId="4" applyFont="1" applyFill="1" applyBorder="1" applyAlignment="1" applyProtection="1">
      <alignment horizontal="center" vertical="center"/>
    </xf>
    <xf numFmtId="0" fontId="4" fillId="4" borderId="15" xfId="4" applyFont="1" applyFill="1" applyBorder="1" applyAlignment="1" applyProtection="1">
      <alignment horizontal="center" vertical="center"/>
    </xf>
    <xf numFmtId="0" fontId="4" fillId="4" borderId="16" xfId="4" applyFont="1" applyFill="1" applyBorder="1" applyAlignment="1" applyProtection="1">
      <alignment horizontal="center" vertical="center"/>
    </xf>
    <xf numFmtId="0" fontId="4" fillId="4" borderId="17" xfId="4" applyFont="1" applyFill="1" applyBorder="1" applyAlignment="1" applyProtection="1">
      <alignment horizontal="center" vertical="center"/>
    </xf>
    <xf numFmtId="0" fontId="4" fillId="4" borderId="12" xfId="4" applyFont="1" applyFill="1" applyBorder="1" applyAlignment="1" applyProtection="1">
      <alignment horizontal="center" vertical="center"/>
    </xf>
    <xf numFmtId="0" fontId="3" fillId="4" borderId="18" xfId="4" applyFont="1" applyFill="1" applyBorder="1" applyAlignment="1" applyProtection="1">
      <alignment horizontal="center" vertical="center" wrapText="1"/>
    </xf>
    <xf numFmtId="0" fontId="4" fillId="3" borderId="6" xfId="4" applyFont="1" applyFill="1" applyBorder="1" applyAlignment="1" applyProtection="1">
      <alignment horizontal="left" vertical="center"/>
    </xf>
    <xf numFmtId="0" fontId="4" fillId="3" borderId="6" xfId="4" applyFont="1" applyFill="1" applyBorder="1" applyAlignment="1" applyProtection="1">
      <alignment horizontal="center" vertical="center"/>
    </xf>
    <xf numFmtId="0" fontId="3" fillId="4" borderId="6" xfId="4" applyFill="1" applyBorder="1" applyAlignment="1" applyProtection="1">
      <alignment horizontal="center" vertical="center"/>
    </xf>
    <xf numFmtId="0" fontId="4" fillId="3" borderId="0" xfId="4" applyFont="1" applyFill="1" applyAlignment="1" applyProtection="1">
      <alignment horizontal="right" vertical="center" indent="1"/>
    </xf>
    <xf numFmtId="0" fontId="3" fillId="3" borderId="0" xfId="4" applyFill="1" applyAlignment="1" applyProtection="1">
      <alignment horizontal="right" vertical="center" indent="1"/>
    </xf>
    <xf numFmtId="0" fontId="12" fillId="3" borderId="0" xfId="4" applyFont="1" applyFill="1" applyAlignment="1" applyProtection="1">
      <alignment horizontal="left" vertical="center"/>
    </xf>
    <xf numFmtId="49" fontId="3" fillId="4" borderId="6" xfId="4" applyNumberFormat="1" applyFill="1" applyBorder="1" applyAlignment="1" applyProtection="1">
      <alignment horizontal="left" vertical="center" indent="1"/>
      <protection locked="0"/>
    </xf>
    <xf numFmtId="49" fontId="3" fillId="4" borderId="11" xfId="4" applyNumberFormat="1" applyFill="1" applyBorder="1" applyAlignment="1" applyProtection="1">
      <alignment horizontal="left" vertical="center" indent="1"/>
      <protection locked="0"/>
    </xf>
    <xf numFmtId="0" fontId="11" fillId="3" borderId="0" xfId="4" applyFont="1" applyFill="1" applyBorder="1" applyAlignment="1" applyProtection="1">
      <alignment horizontal="right"/>
    </xf>
    <xf numFmtId="0" fontId="4" fillId="3" borderId="0" xfId="4" applyFont="1" applyFill="1" applyBorder="1" applyAlignment="1" applyProtection="1">
      <alignment horizontal="left"/>
    </xf>
    <xf numFmtId="0" fontId="4" fillId="3" borderId="0" xfId="4" applyFont="1" applyFill="1" applyAlignment="1" applyProtection="1">
      <alignment horizontal="center" vertical="center"/>
    </xf>
    <xf numFmtId="0" fontId="3" fillId="4" borderId="6" xfId="4" applyFill="1" applyBorder="1" applyAlignment="1" applyProtection="1">
      <alignment horizontal="left" vertical="center" indent="1"/>
      <protection locked="0"/>
    </xf>
    <xf numFmtId="0" fontId="12" fillId="3" borderId="0" xfId="4" applyFont="1" applyFill="1" applyBorder="1" applyAlignment="1" applyProtection="1">
      <alignment horizontal="left" vertical="center" indent="1"/>
    </xf>
    <xf numFmtId="0" fontId="4" fillId="6" borderId="8" xfId="4" applyFont="1" applyFill="1" applyBorder="1" applyAlignment="1" applyProtection="1">
      <alignment horizontal="center" vertical="center"/>
    </xf>
    <xf numFmtId="0" fontId="4" fillId="6" borderId="17" xfId="4" applyFont="1" applyFill="1" applyBorder="1" applyAlignment="1" applyProtection="1">
      <alignment horizontal="center" vertical="center"/>
    </xf>
    <xf numFmtId="0" fontId="4" fillId="6" borderId="12" xfId="4" applyFont="1" applyFill="1" applyBorder="1" applyAlignment="1" applyProtection="1">
      <alignment horizontal="center" vertical="center"/>
    </xf>
    <xf numFmtId="0" fontId="4" fillId="3" borderId="0" xfId="4" applyFont="1" applyFill="1" applyBorder="1" applyAlignment="1" applyProtection="1">
      <alignment horizontal="right" vertical="center" indent="1"/>
    </xf>
    <xf numFmtId="0" fontId="3" fillId="3" borderId="0" xfId="4" applyFill="1" applyBorder="1" applyAlignment="1" applyProtection="1">
      <alignment horizontal="right" vertical="center" indent="1"/>
    </xf>
    <xf numFmtId="0" fontId="3" fillId="10" borderId="4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49" fontId="3" fillId="4" borderId="6" xfId="4" applyNumberFormat="1" applyFill="1" applyBorder="1" applyAlignment="1" applyProtection="1">
      <alignment horizontal="center" vertical="center"/>
      <protection locked="0"/>
    </xf>
  </cellXfs>
  <cellStyles count="7">
    <cellStyle name="Ergebnis 1" xfId="1"/>
    <cellStyle name="Euro" xfId="2"/>
    <cellStyle name="Euro 1" xfId="3"/>
    <cellStyle name="Link" xfId="6" builtinId="8"/>
    <cellStyle name="Standard" xfId="0" builtinId="0"/>
    <cellStyle name="Standard 2" xfId="4"/>
    <cellStyle name="Überschrift 1 1" xfId="5"/>
  </cellStyles>
  <dxfs count="2">
    <dxf>
      <fill>
        <patternFill>
          <bgColor theme="6" tint="0.39994506668294322"/>
        </patternFill>
      </fill>
    </dxf>
    <dxf>
      <fill>
        <patternFill>
          <bgColor rgb="FFFF5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95249</xdr:colOff>
      <xdr:row>12</xdr:row>
      <xdr:rowOff>64769</xdr:rowOff>
    </xdr:from>
    <xdr:to>
      <xdr:col>34</xdr:col>
      <xdr:colOff>1276350</xdr:colOff>
      <xdr:row>14</xdr:row>
      <xdr:rowOff>441055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1274" y="3007994"/>
          <a:ext cx="2105026" cy="85253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</xdr:row>
          <xdr:rowOff>38100</xdr:rowOff>
        </xdr:from>
        <xdr:to>
          <xdr:col>3</xdr:col>
          <xdr:colOff>133350</xdr:colOff>
          <xdr:row>1</xdr:row>
          <xdr:rowOff>257175</xdr:rowOff>
        </xdr:to>
        <xdr:sp macro="" textlink="">
          <xdr:nvSpPr>
            <xdr:cNvPr id="1117" name="CheckBox1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</xdr:row>
          <xdr:rowOff>38100</xdr:rowOff>
        </xdr:from>
        <xdr:to>
          <xdr:col>5</xdr:col>
          <xdr:colOff>28575</xdr:colOff>
          <xdr:row>1</xdr:row>
          <xdr:rowOff>257175</xdr:rowOff>
        </xdr:to>
        <xdr:sp macro="" textlink="">
          <xdr:nvSpPr>
            <xdr:cNvPr id="1118" name="CheckBox2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</xdr:row>
          <xdr:rowOff>38100</xdr:rowOff>
        </xdr:from>
        <xdr:to>
          <xdr:col>11</xdr:col>
          <xdr:colOff>85725</xdr:colOff>
          <xdr:row>1</xdr:row>
          <xdr:rowOff>257175</xdr:rowOff>
        </xdr:to>
        <xdr:sp macro="" textlink="">
          <xdr:nvSpPr>
            <xdr:cNvPr id="1119" name="CheckBox3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</xdr:row>
          <xdr:rowOff>38100</xdr:rowOff>
        </xdr:from>
        <xdr:to>
          <xdr:col>23</xdr:col>
          <xdr:colOff>76200</xdr:colOff>
          <xdr:row>1</xdr:row>
          <xdr:rowOff>257175</xdr:rowOff>
        </xdr:to>
        <xdr:sp macro="" textlink="">
          <xdr:nvSpPr>
            <xdr:cNvPr id="1120" name="CheckBox4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.baden-wuerttemberg.de/datenschutz" TargetMode="External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5" Type="http://schemas.openxmlformats.org/officeDocument/2006/relationships/control" Target="../activeX/activeX1.xml"/><Relationship Id="rId10" Type="http://schemas.openxmlformats.org/officeDocument/2006/relationships/image" Target="../media/image3.emf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AM62"/>
  <sheetViews>
    <sheetView tabSelected="1" zoomScaleNormal="100" workbookViewId="0">
      <selection activeCell="AF21" sqref="AF21"/>
    </sheetView>
  </sheetViews>
  <sheetFormatPr baseColWidth="10" defaultRowHeight="12.75" x14ac:dyDescent="0.2"/>
  <cols>
    <col min="1" max="1" width="3" style="1" customWidth="1"/>
    <col min="2" max="2" width="7.28515625" style="8" customWidth="1"/>
    <col min="3" max="3" width="23.5703125" style="2" customWidth="1"/>
    <col min="4" max="4" width="11.42578125" style="2" bestFit="1" customWidth="1"/>
    <col min="5" max="5" width="24.85546875" style="2" customWidth="1"/>
    <col min="6" max="6" width="19.42578125" style="2" customWidth="1"/>
    <col min="7" max="30" width="2.85546875" style="2" customWidth="1"/>
    <col min="31" max="31" width="17.5703125" style="2" customWidth="1"/>
    <col min="32" max="32" width="18.140625" style="2" customWidth="1"/>
    <col min="33" max="33" width="14.85546875" style="2" customWidth="1"/>
    <col min="34" max="34" width="13.85546875" style="2" customWidth="1"/>
    <col min="35" max="35" width="19.5703125" style="2" customWidth="1"/>
    <col min="36" max="36" width="3.140625" style="2" customWidth="1"/>
    <col min="37" max="39" width="11.42578125" style="2"/>
    <col min="40" max="16384" width="11.42578125" style="1"/>
  </cols>
  <sheetData>
    <row r="1" spans="2:39" s="66" customFormat="1" ht="18" customHeight="1" x14ac:dyDescent="0.2">
      <c r="B1" s="144" t="s">
        <v>175</v>
      </c>
      <c r="C1" s="144"/>
      <c r="AJ1" s="65"/>
      <c r="AK1" s="65"/>
      <c r="AL1" s="65"/>
      <c r="AM1" s="65"/>
    </row>
    <row r="2" spans="2:39" s="61" customFormat="1" ht="21.75" customHeight="1" x14ac:dyDescent="0.2">
      <c r="B2" s="62"/>
      <c r="C2" s="63"/>
      <c r="D2" s="64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64"/>
      <c r="S2" s="136"/>
      <c r="T2" s="136"/>
      <c r="U2" s="135"/>
      <c r="V2" s="135"/>
      <c r="W2" s="135"/>
      <c r="X2" s="135"/>
      <c r="Y2" s="135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0"/>
      <c r="AK2" s="60"/>
      <c r="AL2" s="60"/>
      <c r="AM2" s="60"/>
    </row>
    <row r="3" spans="2:39" ht="33.75" customHeight="1" x14ac:dyDescent="0.2">
      <c r="B3" s="140" t="s">
        <v>196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</row>
    <row r="4" spans="2:39" ht="8.25" customHeight="1" x14ac:dyDescent="0.2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</row>
    <row r="5" spans="2:39" ht="18.75" customHeight="1" x14ac:dyDescent="0.2">
      <c r="B5" s="73"/>
      <c r="C5" s="73"/>
      <c r="D5" s="145" t="s">
        <v>181</v>
      </c>
      <c r="E5" s="145"/>
      <c r="F5" s="145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145" t="s">
        <v>195</v>
      </c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73"/>
      <c r="AH5" s="73"/>
      <c r="AI5" s="73"/>
    </row>
    <row r="6" spans="2:39" ht="18.75" customHeight="1" x14ac:dyDescent="0.2">
      <c r="B6" s="138" t="s">
        <v>160</v>
      </c>
      <c r="C6" s="139"/>
      <c r="D6" s="141"/>
      <c r="E6" s="141"/>
      <c r="F6" s="141"/>
      <c r="G6" s="138" t="s">
        <v>190</v>
      </c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38" t="s">
        <v>155</v>
      </c>
      <c r="AH6" s="138"/>
      <c r="AI6" s="22"/>
    </row>
    <row r="7" spans="2:39" ht="18.75" customHeight="1" x14ac:dyDescent="0.2">
      <c r="B7" s="138" t="s">
        <v>34</v>
      </c>
      <c r="C7" s="139"/>
      <c r="D7" s="141"/>
      <c r="E7" s="141"/>
      <c r="F7" s="141"/>
      <c r="G7" s="138" t="s">
        <v>183</v>
      </c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38" t="s">
        <v>156</v>
      </c>
      <c r="AH7" s="138" t="s">
        <v>156</v>
      </c>
      <c r="AI7" s="39" t="str">
        <f>CONCATENATE("6-0268/17-33-",B21)</f>
        <v>6-0268/17-33-</v>
      </c>
    </row>
    <row r="8" spans="2:39" ht="18.75" customHeight="1" x14ac:dyDescent="0.2">
      <c r="B8" s="138" t="s">
        <v>35</v>
      </c>
      <c r="C8" s="139"/>
      <c r="D8" s="141"/>
      <c r="E8" s="141"/>
      <c r="F8" s="141"/>
      <c r="G8" s="138" t="s">
        <v>184</v>
      </c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</row>
    <row r="9" spans="2:39" ht="18.75" customHeight="1" x14ac:dyDescent="0.2">
      <c r="B9" s="138" t="s">
        <v>151</v>
      </c>
      <c r="C9" s="139"/>
      <c r="D9" s="141"/>
      <c r="E9" s="141"/>
      <c r="F9" s="141"/>
      <c r="G9" s="138" t="s">
        <v>185</v>
      </c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</row>
    <row r="10" spans="2:39" ht="18.75" customHeight="1" x14ac:dyDescent="0.2">
      <c r="B10" s="138" t="s">
        <v>31</v>
      </c>
      <c r="C10" s="139"/>
      <c r="D10" s="141"/>
      <c r="E10" s="141"/>
      <c r="F10" s="141"/>
      <c r="G10" s="138" t="s">
        <v>186</v>
      </c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</row>
    <row r="11" spans="2:39" ht="18.75" customHeight="1" x14ac:dyDescent="0.2">
      <c r="B11" s="138" t="s">
        <v>33</v>
      </c>
      <c r="C11" s="139"/>
      <c r="D11" s="141"/>
      <c r="E11" s="141"/>
      <c r="F11" s="141"/>
      <c r="G11" s="138" t="s">
        <v>187</v>
      </c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"/>
      <c r="AH11" s="1"/>
    </row>
    <row r="12" spans="2:39" ht="18.75" customHeight="1" x14ac:dyDescent="0.2">
      <c r="B12" s="138" t="s">
        <v>32</v>
      </c>
      <c r="C12" s="139"/>
      <c r="D12" s="141"/>
      <c r="E12" s="141"/>
      <c r="F12" s="141"/>
      <c r="G12" s="138" t="s">
        <v>188</v>
      </c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"/>
      <c r="AH12" s="1"/>
    </row>
    <row r="13" spans="2:39" ht="18.75" customHeight="1" x14ac:dyDescent="0.2">
      <c r="B13" s="71"/>
      <c r="C13" s="72"/>
      <c r="D13" s="72"/>
      <c r="E13" s="72"/>
      <c r="F13" s="72"/>
      <c r="G13" s="138" t="s">
        <v>47</v>
      </c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"/>
    </row>
    <row r="14" spans="2:39" ht="18.75" customHeight="1" x14ac:dyDescent="0.2">
      <c r="B14" s="71"/>
      <c r="C14" s="72"/>
      <c r="D14" s="72"/>
      <c r="E14" s="72"/>
      <c r="F14" s="72"/>
      <c r="G14" s="138" t="s">
        <v>48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7" t="str">
        <f>IF(B21&lt;&gt;"",40-COUNTIF(A21:A60,""),"")</f>
        <v/>
      </c>
      <c r="T14" s="137"/>
      <c r="U14" s="137"/>
      <c r="V14" s="137"/>
      <c r="W14" s="4"/>
      <c r="X14" s="4"/>
      <c r="Y14" s="4"/>
      <c r="Z14" s="4"/>
      <c r="AA14" s="4"/>
      <c r="AB14" s="4"/>
      <c r="AC14" s="4"/>
      <c r="AD14" s="4"/>
      <c r="AE14" s="4"/>
      <c r="AF14" s="143"/>
      <c r="AG14" s="143"/>
    </row>
    <row r="15" spans="2:39" ht="45" customHeight="1" x14ac:dyDescent="0.35">
      <c r="B15" s="147" t="s">
        <v>159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"/>
      <c r="AF15" s="1"/>
      <c r="AG15" s="70"/>
      <c r="AH15" s="125" t="s">
        <v>191</v>
      </c>
      <c r="AI15" s="125"/>
      <c r="AK15" s="1"/>
      <c r="AL15" s="1"/>
      <c r="AM15" s="1"/>
    </row>
    <row r="16" spans="2:39" ht="18.75" customHeight="1" x14ac:dyDescent="0.2">
      <c r="B16" s="151" t="s">
        <v>154</v>
      </c>
      <c r="C16" s="152"/>
      <c r="D16" s="146"/>
      <c r="E16" s="146"/>
      <c r="F16" s="146"/>
      <c r="G16" s="20"/>
      <c r="H16" s="20"/>
      <c r="I16" s="20"/>
      <c r="J16" s="95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1"/>
      <c r="AF16" s="1"/>
      <c r="AG16" s="69"/>
      <c r="AH16" s="125"/>
      <c r="AI16" s="125"/>
      <c r="AK16" s="1"/>
      <c r="AL16" s="1"/>
      <c r="AM16" s="1"/>
    </row>
    <row r="17" spans="1:39" ht="11.25" customHeight="1" thickBot="1" x14ac:dyDescent="0.2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"/>
      <c r="AF17" s="1"/>
      <c r="AG17" s="69"/>
      <c r="AH17" s="126"/>
      <c r="AI17" s="126"/>
      <c r="AK17" s="1"/>
      <c r="AL17" s="1"/>
      <c r="AM17" s="1"/>
    </row>
    <row r="18" spans="1:39" s="3" customFormat="1" ht="18.75" customHeight="1" thickBot="1" x14ac:dyDescent="0.3">
      <c r="B18" s="34" t="s">
        <v>17</v>
      </c>
      <c r="C18" s="36" t="s">
        <v>15</v>
      </c>
      <c r="D18" s="36" t="s">
        <v>18</v>
      </c>
      <c r="E18" s="36" t="s">
        <v>19</v>
      </c>
      <c r="F18" s="35" t="s">
        <v>20</v>
      </c>
      <c r="G18" s="129" t="s">
        <v>23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1"/>
      <c r="AE18" s="31" t="s">
        <v>21</v>
      </c>
      <c r="AF18" s="82" t="s">
        <v>22</v>
      </c>
      <c r="AG18" s="81" t="s">
        <v>176</v>
      </c>
      <c r="AH18" s="74" t="s">
        <v>177</v>
      </c>
      <c r="AI18" s="75" t="s">
        <v>178</v>
      </c>
    </row>
    <row r="19" spans="1:39" s="4" customFormat="1" ht="18.75" customHeight="1" x14ac:dyDescent="0.25">
      <c r="B19" s="148" t="s">
        <v>157</v>
      </c>
      <c r="C19" s="149"/>
      <c r="D19" s="149"/>
      <c r="E19" s="149"/>
      <c r="F19" s="150"/>
      <c r="G19" s="132" t="s">
        <v>158</v>
      </c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3"/>
      <c r="AE19" s="122" t="s">
        <v>174</v>
      </c>
      <c r="AF19" s="123"/>
      <c r="AG19" s="123"/>
      <c r="AH19" s="123"/>
      <c r="AI19" s="124"/>
      <c r="AJ19" s="5"/>
    </row>
    <row r="20" spans="1:39" ht="26.25" thickBot="1" x14ac:dyDescent="0.25">
      <c r="B20" s="37" t="s">
        <v>1</v>
      </c>
      <c r="C20" s="32" t="s">
        <v>2</v>
      </c>
      <c r="D20" s="33" t="s">
        <v>146</v>
      </c>
      <c r="E20" s="32" t="s">
        <v>3</v>
      </c>
      <c r="F20" s="38" t="s">
        <v>4</v>
      </c>
      <c r="G20" s="134" t="s">
        <v>5</v>
      </c>
      <c r="H20" s="128"/>
      <c r="I20" s="127" t="s">
        <v>6</v>
      </c>
      <c r="J20" s="128"/>
      <c r="K20" s="128"/>
      <c r="L20" s="127" t="s">
        <v>7</v>
      </c>
      <c r="M20" s="128"/>
      <c r="N20" s="128"/>
      <c r="O20" s="127" t="s">
        <v>8</v>
      </c>
      <c r="P20" s="128"/>
      <c r="Q20" s="128"/>
      <c r="R20" s="128"/>
      <c r="S20" s="128"/>
      <c r="T20" s="127" t="s">
        <v>9</v>
      </c>
      <c r="U20" s="128"/>
      <c r="V20" s="128"/>
      <c r="W20" s="128"/>
      <c r="X20" s="128"/>
      <c r="Y20" s="128"/>
      <c r="Z20" s="128"/>
      <c r="AA20" s="128"/>
      <c r="AB20" s="127" t="s">
        <v>10</v>
      </c>
      <c r="AC20" s="128"/>
      <c r="AD20" s="6" t="s">
        <v>11</v>
      </c>
      <c r="AE20" s="26" t="s">
        <v>193</v>
      </c>
      <c r="AF20" s="84" t="s">
        <v>12</v>
      </c>
      <c r="AG20" s="83" t="s">
        <v>13</v>
      </c>
      <c r="AH20" s="76" t="s">
        <v>179</v>
      </c>
      <c r="AI20" s="77" t="s">
        <v>14</v>
      </c>
    </row>
    <row r="21" spans="1:39" s="4" customFormat="1" ht="15.75" customHeight="1" x14ac:dyDescent="0.25">
      <c r="A21" s="7" t="str">
        <f>IF(B21&lt;&gt;"",1,"")</f>
        <v/>
      </c>
      <c r="B21" s="96" t="str">
        <f>IF($D$16&lt;&gt;"",IF(C21&lt;&gt;"",VLOOKUP($D$16,Listen!$K$2:$L$50,2,FALSE),""),"")</f>
        <v/>
      </c>
      <c r="C21" s="99"/>
      <c r="D21" s="100"/>
      <c r="E21" s="101"/>
      <c r="F21" s="27"/>
      <c r="G21" s="91" t="s">
        <v>15</v>
      </c>
      <c r="H21" s="92" t="s">
        <v>16</v>
      </c>
      <c r="I21" s="107"/>
      <c r="J21" s="108"/>
      <c r="K21" s="109"/>
      <c r="L21" s="107"/>
      <c r="M21" s="108"/>
      <c r="N21" s="109"/>
      <c r="O21" s="107"/>
      <c r="P21" s="108"/>
      <c r="Q21" s="108"/>
      <c r="R21" s="108"/>
      <c r="S21" s="109"/>
      <c r="T21" s="107"/>
      <c r="U21" s="108"/>
      <c r="V21" s="108"/>
      <c r="W21" s="108"/>
      <c r="X21" s="108"/>
      <c r="Y21" s="108"/>
      <c r="Z21" s="108"/>
      <c r="AA21" s="109"/>
      <c r="AB21" s="107"/>
      <c r="AC21" s="109"/>
      <c r="AD21" s="110"/>
      <c r="AE21" s="23"/>
      <c r="AF21" s="88"/>
      <c r="AG21" s="85"/>
      <c r="AH21" s="118"/>
      <c r="AI21" s="78"/>
      <c r="AJ21" s="5"/>
      <c r="AK21" s="5"/>
      <c r="AL21" s="5"/>
      <c r="AM21" s="5"/>
    </row>
    <row r="22" spans="1:39" s="4" customFormat="1" ht="15.75" customHeight="1" x14ac:dyDescent="0.25">
      <c r="A22" s="7" t="str">
        <f>IF(B22&lt;&gt;"",2,"")</f>
        <v/>
      </c>
      <c r="B22" s="98" t="str">
        <f>IF($D$16&lt;&gt;"",IF(C22&lt;&gt;"",VLOOKUP($D$16,Listen!$K$2:$L$50,2,FALSE),""),"")</f>
        <v/>
      </c>
      <c r="C22" s="102"/>
      <c r="D22" s="103"/>
      <c r="E22" s="104"/>
      <c r="F22" s="29"/>
      <c r="G22" s="91" t="s">
        <v>15</v>
      </c>
      <c r="H22" s="92" t="s">
        <v>16</v>
      </c>
      <c r="I22" s="111"/>
      <c r="J22" s="21"/>
      <c r="K22" s="112"/>
      <c r="L22" s="111"/>
      <c r="M22" s="21"/>
      <c r="N22" s="112"/>
      <c r="O22" s="111"/>
      <c r="P22" s="21"/>
      <c r="Q22" s="21"/>
      <c r="R22" s="21"/>
      <c r="S22" s="112"/>
      <c r="T22" s="111"/>
      <c r="U22" s="21"/>
      <c r="V22" s="21"/>
      <c r="W22" s="21"/>
      <c r="X22" s="21"/>
      <c r="Y22" s="21"/>
      <c r="Z22" s="21"/>
      <c r="AA22" s="112"/>
      <c r="AB22" s="111"/>
      <c r="AC22" s="112"/>
      <c r="AD22" s="113"/>
      <c r="AE22" s="24"/>
      <c r="AF22" s="89"/>
      <c r="AG22" s="86"/>
      <c r="AH22" s="119"/>
      <c r="AI22" s="79"/>
      <c r="AJ22" s="5"/>
      <c r="AK22" s="5"/>
      <c r="AL22" s="5"/>
      <c r="AM22" s="5"/>
    </row>
    <row r="23" spans="1:39" s="4" customFormat="1" ht="15.75" customHeight="1" x14ac:dyDescent="0.25">
      <c r="A23" s="7" t="str">
        <f>IF(B23&lt;&gt;"",3,"")</f>
        <v/>
      </c>
      <c r="B23" s="98" t="str">
        <f>IF($D$16&lt;&gt;"",IF(C23&lt;&gt;"",VLOOKUP($D$16,Listen!$K$2:$L$50,2,FALSE),""),"")</f>
        <v/>
      </c>
      <c r="C23" s="102"/>
      <c r="D23" s="103"/>
      <c r="E23" s="104"/>
      <c r="F23" s="29"/>
      <c r="G23" s="91" t="s">
        <v>15</v>
      </c>
      <c r="H23" s="92" t="s">
        <v>16</v>
      </c>
      <c r="I23" s="111"/>
      <c r="J23" s="21"/>
      <c r="K23" s="112"/>
      <c r="L23" s="111"/>
      <c r="M23" s="21"/>
      <c r="N23" s="112"/>
      <c r="O23" s="111"/>
      <c r="P23" s="21"/>
      <c r="Q23" s="21"/>
      <c r="R23" s="21"/>
      <c r="S23" s="112"/>
      <c r="T23" s="111"/>
      <c r="U23" s="21"/>
      <c r="V23" s="21"/>
      <c r="W23" s="21"/>
      <c r="X23" s="21"/>
      <c r="Y23" s="21"/>
      <c r="Z23" s="21"/>
      <c r="AA23" s="112"/>
      <c r="AB23" s="111"/>
      <c r="AC23" s="112"/>
      <c r="AD23" s="113"/>
      <c r="AE23" s="24"/>
      <c r="AF23" s="89"/>
      <c r="AG23" s="86"/>
      <c r="AH23" s="119"/>
      <c r="AI23" s="79"/>
      <c r="AJ23" s="5"/>
      <c r="AK23" s="5"/>
      <c r="AL23" s="5"/>
      <c r="AM23" s="5"/>
    </row>
    <row r="24" spans="1:39" s="4" customFormat="1" ht="15.75" customHeight="1" x14ac:dyDescent="0.25">
      <c r="A24" s="7" t="str">
        <f>IF(B24&lt;&gt;"",4,"")</f>
        <v/>
      </c>
      <c r="B24" s="98" t="str">
        <f>IF($D$16&lt;&gt;"",IF(C24&lt;&gt;"",VLOOKUP($D$16,Listen!$K$2:$L$50,2,FALSE),""),"")</f>
        <v/>
      </c>
      <c r="C24" s="102"/>
      <c r="D24" s="103"/>
      <c r="E24" s="104"/>
      <c r="F24" s="29"/>
      <c r="G24" s="91" t="s">
        <v>15</v>
      </c>
      <c r="H24" s="92" t="s">
        <v>16</v>
      </c>
      <c r="I24" s="111"/>
      <c r="J24" s="21"/>
      <c r="K24" s="112"/>
      <c r="L24" s="111"/>
      <c r="M24" s="21"/>
      <c r="N24" s="112"/>
      <c r="O24" s="111"/>
      <c r="P24" s="21"/>
      <c r="Q24" s="21"/>
      <c r="R24" s="21"/>
      <c r="S24" s="112"/>
      <c r="T24" s="111"/>
      <c r="U24" s="21"/>
      <c r="V24" s="21"/>
      <c r="W24" s="21"/>
      <c r="X24" s="21"/>
      <c r="Y24" s="21"/>
      <c r="Z24" s="21"/>
      <c r="AA24" s="112"/>
      <c r="AB24" s="111"/>
      <c r="AC24" s="112"/>
      <c r="AD24" s="113"/>
      <c r="AE24" s="24"/>
      <c r="AF24" s="89"/>
      <c r="AG24" s="86"/>
      <c r="AH24" s="119"/>
      <c r="AI24" s="79"/>
      <c r="AJ24" s="5"/>
      <c r="AK24" s="5"/>
      <c r="AL24" s="5"/>
      <c r="AM24" s="5"/>
    </row>
    <row r="25" spans="1:39" s="4" customFormat="1" ht="15.75" customHeight="1" x14ac:dyDescent="0.25">
      <c r="A25" s="7" t="str">
        <f>IF(B25&lt;&gt;"",5,"")</f>
        <v/>
      </c>
      <c r="B25" s="28" t="str">
        <f>IF($D$16&lt;&gt;"",IF(C25&lt;&gt;"",VLOOKUP($D$16,Listen!$K$2:$L$50,2,FALSE),""),"")</f>
        <v/>
      </c>
      <c r="C25" s="104"/>
      <c r="D25" s="103"/>
      <c r="E25" s="104"/>
      <c r="F25" s="29"/>
      <c r="G25" s="91" t="s">
        <v>15</v>
      </c>
      <c r="H25" s="92" t="s">
        <v>16</v>
      </c>
      <c r="I25" s="111"/>
      <c r="J25" s="21"/>
      <c r="K25" s="112"/>
      <c r="L25" s="111"/>
      <c r="M25" s="21"/>
      <c r="N25" s="112"/>
      <c r="O25" s="111"/>
      <c r="P25" s="21"/>
      <c r="Q25" s="21"/>
      <c r="R25" s="21"/>
      <c r="S25" s="112"/>
      <c r="T25" s="111"/>
      <c r="U25" s="21"/>
      <c r="V25" s="21"/>
      <c r="W25" s="21"/>
      <c r="X25" s="21"/>
      <c r="Y25" s="21"/>
      <c r="Z25" s="21"/>
      <c r="AA25" s="112"/>
      <c r="AB25" s="111"/>
      <c r="AC25" s="112"/>
      <c r="AD25" s="113"/>
      <c r="AE25" s="24"/>
      <c r="AF25" s="89"/>
      <c r="AG25" s="86"/>
      <c r="AH25" s="119"/>
      <c r="AI25" s="79"/>
      <c r="AJ25" s="5"/>
      <c r="AK25" s="5"/>
      <c r="AL25" s="5"/>
      <c r="AM25" s="5"/>
    </row>
    <row r="26" spans="1:39" s="4" customFormat="1" ht="15.75" customHeight="1" x14ac:dyDescent="0.25">
      <c r="A26" s="7" t="str">
        <f>IF(B26&lt;&gt;"",6,"")</f>
        <v/>
      </c>
      <c r="B26" s="28" t="str">
        <f>IF($D$16&lt;&gt;"",IF(C26&lt;&gt;"",VLOOKUP($D$16,Listen!$K$2:$L$50,2,FALSE),""),"")</f>
        <v/>
      </c>
      <c r="C26" s="104"/>
      <c r="D26" s="103"/>
      <c r="E26" s="104"/>
      <c r="F26" s="29"/>
      <c r="G26" s="91" t="s">
        <v>15</v>
      </c>
      <c r="H26" s="92" t="s">
        <v>16</v>
      </c>
      <c r="I26" s="111"/>
      <c r="J26" s="21"/>
      <c r="K26" s="112"/>
      <c r="L26" s="111"/>
      <c r="M26" s="21"/>
      <c r="N26" s="112"/>
      <c r="O26" s="111"/>
      <c r="P26" s="21"/>
      <c r="Q26" s="21"/>
      <c r="R26" s="21"/>
      <c r="S26" s="112"/>
      <c r="T26" s="111"/>
      <c r="U26" s="21"/>
      <c r="V26" s="21"/>
      <c r="W26" s="21"/>
      <c r="X26" s="21"/>
      <c r="Y26" s="21"/>
      <c r="Z26" s="21"/>
      <c r="AA26" s="112"/>
      <c r="AB26" s="111"/>
      <c r="AC26" s="112"/>
      <c r="AD26" s="113"/>
      <c r="AE26" s="24"/>
      <c r="AF26" s="89"/>
      <c r="AG26" s="86"/>
      <c r="AH26" s="119"/>
      <c r="AI26" s="79" t="s">
        <v>180</v>
      </c>
      <c r="AJ26" s="5"/>
      <c r="AK26" s="5"/>
      <c r="AL26" s="5"/>
      <c r="AM26" s="5"/>
    </row>
    <row r="27" spans="1:39" s="4" customFormat="1" ht="15.75" customHeight="1" x14ac:dyDescent="0.25">
      <c r="A27" s="7" t="str">
        <f>IF(B27&lt;&gt;"",7,"")</f>
        <v/>
      </c>
      <c r="B27" s="28" t="str">
        <f>IF($D$16&lt;&gt;"",IF(C27&lt;&gt;"",VLOOKUP($D$16,Listen!$K$2:$L$50,2,FALSE),""),"")</f>
        <v/>
      </c>
      <c r="C27" s="104"/>
      <c r="D27" s="103"/>
      <c r="E27" s="104"/>
      <c r="F27" s="29"/>
      <c r="G27" s="91" t="s">
        <v>15</v>
      </c>
      <c r="H27" s="92" t="s">
        <v>16</v>
      </c>
      <c r="I27" s="111"/>
      <c r="J27" s="21"/>
      <c r="K27" s="112"/>
      <c r="L27" s="111"/>
      <c r="M27" s="21"/>
      <c r="N27" s="112"/>
      <c r="O27" s="111"/>
      <c r="P27" s="21"/>
      <c r="Q27" s="21"/>
      <c r="R27" s="21"/>
      <c r="S27" s="112"/>
      <c r="T27" s="111"/>
      <c r="U27" s="21"/>
      <c r="V27" s="21"/>
      <c r="W27" s="21"/>
      <c r="X27" s="21"/>
      <c r="Y27" s="21"/>
      <c r="Z27" s="21"/>
      <c r="AA27" s="112"/>
      <c r="AB27" s="111"/>
      <c r="AC27" s="112"/>
      <c r="AD27" s="113"/>
      <c r="AE27" s="24"/>
      <c r="AF27" s="89"/>
      <c r="AG27" s="86"/>
      <c r="AH27" s="119"/>
      <c r="AI27" s="79"/>
      <c r="AJ27" s="5"/>
      <c r="AK27" s="5"/>
      <c r="AL27" s="5"/>
      <c r="AM27" s="5"/>
    </row>
    <row r="28" spans="1:39" s="4" customFormat="1" ht="15.75" customHeight="1" x14ac:dyDescent="0.25">
      <c r="A28" s="7" t="str">
        <f>IF(B28&lt;&gt;"",8,"")</f>
        <v/>
      </c>
      <c r="B28" s="28" t="str">
        <f>IF($D$16&lt;&gt;"",IF(C28&lt;&gt;"",VLOOKUP($D$16,Listen!$K$2:$L$50,2,FALSE),""),"")</f>
        <v/>
      </c>
      <c r="C28" s="104"/>
      <c r="D28" s="103"/>
      <c r="E28" s="104"/>
      <c r="F28" s="29"/>
      <c r="G28" s="91" t="s">
        <v>15</v>
      </c>
      <c r="H28" s="92" t="s">
        <v>16</v>
      </c>
      <c r="I28" s="111"/>
      <c r="J28" s="21"/>
      <c r="K28" s="112"/>
      <c r="L28" s="111"/>
      <c r="M28" s="21"/>
      <c r="N28" s="112"/>
      <c r="O28" s="111"/>
      <c r="P28" s="21"/>
      <c r="Q28" s="21"/>
      <c r="R28" s="21"/>
      <c r="S28" s="112"/>
      <c r="T28" s="111"/>
      <c r="U28" s="21"/>
      <c r="V28" s="21"/>
      <c r="W28" s="21"/>
      <c r="X28" s="21"/>
      <c r="Y28" s="21"/>
      <c r="Z28" s="21"/>
      <c r="AA28" s="112"/>
      <c r="AB28" s="111"/>
      <c r="AC28" s="112"/>
      <c r="AD28" s="113"/>
      <c r="AE28" s="24"/>
      <c r="AF28" s="89"/>
      <c r="AG28" s="86"/>
      <c r="AH28" s="119"/>
      <c r="AI28" s="79"/>
      <c r="AJ28" s="5"/>
      <c r="AK28" s="5"/>
      <c r="AL28" s="5"/>
      <c r="AM28" s="5"/>
    </row>
    <row r="29" spans="1:39" s="4" customFormat="1" ht="15.75" customHeight="1" x14ac:dyDescent="0.25">
      <c r="A29" s="7" t="str">
        <f>IF(B29&lt;&gt;"",9,"")</f>
        <v/>
      </c>
      <c r="B29" s="28" t="str">
        <f>IF($D$16&lt;&gt;"",IF(C29&lt;&gt;"",VLOOKUP($D$16,Listen!$K$2:$L$50,2,FALSE),""),"")</f>
        <v/>
      </c>
      <c r="C29" s="104"/>
      <c r="D29" s="103"/>
      <c r="E29" s="104"/>
      <c r="F29" s="29"/>
      <c r="G29" s="91" t="s">
        <v>15</v>
      </c>
      <c r="H29" s="92" t="s">
        <v>16</v>
      </c>
      <c r="I29" s="111"/>
      <c r="J29" s="21"/>
      <c r="K29" s="112"/>
      <c r="L29" s="111"/>
      <c r="M29" s="21"/>
      <c r="N29" s="112"/>
      <c r="O29" s="111"/>
      <c r="P29" s="21"/>
      <c r="Q29" s="21"/>
      <c r="R29" s="21"/>
      <c r="S29" s="112"/>
      <c r="T29" s="111"/>
      <c r="U29" s="21"/>
      <c r="V29" s="21"/>
      <c r="W29" s="21"/>
      <c r="X29" s="21"/>
      <c r="Y29" s="21"/>
      <c r="Z29" s="21"/>
      <c r="AA29" s="112"/>
      <c r="AB29" s="111"/>
      <c r="AC29" s="112"/>
      <c r="AD29" s="113"/>
      <c r="AE29" s="24"/>
      <c r="AF29" s="89"/>
      <c r="AG29" s="86"/>
      <c r="AH29" s="119"/>
      <c r="AI29" s="79"/>
      <c r="AJ29" s="5"/>
      <c r="AK29" s="5"/>
      <c r="AL29" s="5"/>
      <c r="AM29" s="5"/>
    </row>
    <row r="30" spans="1:39" s="4" customFormat="1" ht="15.75" customHeight="1" x14ac:dyDescent="0.25">
      <c r="A30" s="7" t="str">
        <f>IF(B30&lt;&gt;"",10,"")</f>
        <v/>
      </c>
      <c r="B30" s="28" t="str">
        <f>IF($D$16&lt;&gt;"",IF(C30&lt;&gt;"",VLOOKUP($D$16,Listen!$K$2:$L$50,2,FALSE),""),"")</f>
        <v/>
      </c>
      <c r="C30" s="104"/>
      <c r="D30" s="103"/>
      <c r="E30" s="104"/>
      <c r="F30" s="29"/>
      <c r="G30" s="91" t="s">
        <v>15</v>
      </c>
      <c r="H30" s="92" t="s">
        <v>16</v>
      </c>
      <c r="I30" s="111"/>
      <c r="J30" s="21"/>
      <c r="K30" s="112"/>
      <c r="L30" s="111"/>
      <c r="M30" s="21"/>
      <c r="N30" s="112"/>
      <c r="O30" s="111"/>
      <c r="P30" s="21"/>
      <c r="Q30" s="21"/>
      <c r="R30" s="21"/>
      <c r="S30" s="112"/>
      <c r="T30" s="111"/>
      <c r="U30" s="21"/>
      <c r="V30" s="21"/>
      <c r="W30" s="21"/>
      <c r="X30" s="21"/>
      <c r="Y30" s="21"/>
      <c r="Z30" s="21"/>
      <c r="AA30" s="112"/>
      <c r="AB30" s="111"/>
      <c r="AC30" s="112"/>
      <c r="AD30" s="113"/>
      <c r="AE30" s="24"/>
      <c r="AF30" s="89"/>
      <c r="AG30" s="86"/>
      <c r="AH30" s="119"/>
      <c r="AI30" s="79"/>
      <c r="AJ30" s="5"/>
      <c r="AK30" s="5"/>
      <c r="AL30" s="5"/>
      <c r="AM30" s="5"/>
    </row>
    <row r="31" spans="1:39" s="4" customFormat="1" ht="15.75" customHeight="1" x14ac:dyDescent="0.25">
      <c r="A31" s="7" t="str">
        <f>IF(B31&lt;&gt;"",11,"")</f>
        <v/>
      </c>
      <c r="B31" s="28" t="str">
        <f>IF($D$16&lt;&gt;"",IF(C31&lt;&gt;"",VLOOKUP($D$16,Listen!$K$2:$L$50,2,FALSE),""),"")</f>
        <v/>
      </c>
      <c r="C31" s="104"/>
      <c r="D31" s="103"/>
      <c r="E31" s="104"/>
      <c r="F31" s="29"/>
      <c r="G31" s="91" t="s">
        <v>15</v>
      </c>
      <c r="H31" s="92" t="s">
        <v>16</v>
      </c>
      <c r="I31" s="111"/>
      <c r="J31" s="21"/>
      <c r="K31" s="112"/>
      <c r="L31" s="111"/>
      <c r="M31" s="21"/>
      <c r="N31" s="112"/>
      <c r="O31" s="111"/>
      <c r="P31" s="21"/>
      <c r="Q31" s="21"/>
      <c r="R31" s="21"/>
      <c r="S31" s="112"/>
      <c r="T31" s="111"/>
      <c r="U31" s="21"/>
      <c r="V31" s="21"/>
      <c r="W31" s="21"/>
      <c r="X31" s="21"/>
      <c r="Y31" s="21"/>
      <c r="Z31" s="21"/>
      <c r="AA31" s="112"/>
      <c r="AB31" s="111"/>
      <c r="AC31" s="112"/>
      <c r="AD31" s="113"/>
      <c r="AE31" s="24"/>
      <c r="AF31" s="89"/>
      <c r="AG31" s="86"/>
      <c r="AH31" s="119"/>
      <c r="AI31" s="79"/>
      <c r="AJ31" s="5"/>
      <c r="AK31" s="5"/>
      <c r="AL31" s="5"/>
      <c r="AM31" s="5"/>
    </row>
    <row r="32" spans="1:39" s="4" customFormat="1" ht="15.75" customHeight="1" x14ac:dyDescent="0.25">
      <c r="A32" s="7" t="str">
        <f>IF(B32&lt;&gt;"",12,"")</f>
        <v/>
      </c>
      <c r="B32" s="28" t="str">
        <f>IF($D$16&lt;&gt;"",IF(C32&lt;&gt;"",VLOOKUP($D$16,Listen!$K$2:$L$50,2,FALSE),""),"")</f>
        <v/>
      </c>
      <c r="C32" s="104"/>
      <c r="D32" s="103"/>
      <c r="E32" s="104"/>
      <c r="F32" s="29"/>
      <c r="G32" s="91" t="s">
        <v>15</v>
      </c>
      <c r="H32" s="92" t="s">
        <v>16</v>
      </c>
      <c r="I32" s="111"/>
      <c r="J32" s="21"/>
      <c r="K32" s="112"/>
      <c r="L32" s="111"/>
      <c r="M32" s="21"/>
      <c r="N32" s="112"/>
      <c r="O32" s="111"/>
      <c r="P32" s="21"/>
      <c r="Q32" s="21"/>
      <c r="R32" s="21"/>
      <c r="S32" s="112"/>
      <c r="T32" s="111"/>
      <c r="U32" s="21"/>
      <c r="V32" s="21"/>
      <c r="W32" s="21"/>
      <c r="X32" s="21"/>
      <c r="Y32" s="21"/>
      <c r="Z32" s="21"/>
      <c r="AA32" s="112"/>
      <c r="AB32" s="111"/>
      <c r="AC32" s="112"/>
      <c r="AD32" s="113"/>
      <c r="AE32" s="24"/>
      <c r="AF32" s="89"/>
      <c r="AG32" s="86"/>
      <c r="AH32" s="119"/>
      <c r="AI32" s="79"/>
      <c r="AJ32" s="5"/>
      <c r="AK32" s="5"/>
      <c r="AL32" s="5"/>
      <c r="AM32" s="5"/>
    </row>
    <row r="33" spans="1:39" s="4" customFormat="1" ht="15.75" customHeight="1" x14ac:dyDescent="0.25">
      <c r="A33" s="7" t="str">
        <f>IF(B33&lt;&gt;"",13,"")</f>
        <v/>
      </c>
      <c r="B33" s="28" t="str">
        <f>IF($D$16&lt;&gt;"",IF(C33&lt;&gt;"",VLOOKUP($D$16,Listen!$K$2:$L$50,2,FALSE),""),"")</f>
        <v/>
      </c>
      <c r="C33" s="104"/>
      <c r="D33" s="103"/>
      <c r="E33" s="104"/>
      <c r="F33" s="29"/>
      <c r="G33" s="91" t="s">
        <v>15</v>
      </c>
      <c r="H33" s="92" t="s">
        <v>16</v>
      </c>
      <c r="I33" s="111"/>
      <c r="J33" s="21"/>
      <c r="K33" s="112"/>
      <c r="L33" s="111"/>
      <c r="M33" s="21"/>
      <c r="N33" s="112"/>
      <c r="O33" s="111"/>
      <c r="P33" s="21"/>
      <c r="Q33" s="21"/>
      <c r="R33" s="21"/>
      <c r="S33" s="112"/>
      <c r="T33" s="111"/>
      <c r="U33" s="21"/>
      <c r="V33" s="21"/>
      <c r="W33" s="21"/>
      <c r="X33" s="21"/>
      <c r="Y33" s="21"/>
      <c r="Z33" s="21"/>
      <c r="AA33" s="112"/>
      <c r="AB33" s="111"/>
      <c r="AC33" s="112"/>
      <c r="AD33" s="113"/>
      <c r="AE33" s="24"/>
      <c r="AF33" s="89"/>
      <c r="AG33" s="86"/>
      <c r="AH33" s="119"/>
      <c r="AI33" s="79"/>
      <c r="AJ33" s="5"/>
      <c r="AK33" s="5"/>
      <c r="AL33" s="5"/>
      <c r="AM33" s="5"/>
    </row>
    <row r="34" spans="1:39" s="4" customFormat="1" ht="15.75" customHeight="1" x14ac:dyDescent="0.25">
      <c r="A34" s="7" t="str">
        <f>IF(B34&lt;&gt;"",14,"")</f>
        <v/>
      </c>
      <c r="B34" s="28" t="str">
        <f>IF($D$16&lt;&gt;"",IF(C34&lt;&gt;"",VLOOKUP($D$16,Listen!$K$2:$L$50,2,FALSE),""),"")</f>
        <v/>
      </c>
      <c r="C34" s="104"/>
      <c r="D34" s="103"/>
      <c r="E34" s="104"/>
      <c r="F34" s="29"/>
      <c r="G34" s="91" t="s">
        <v>15</v>
      </c>
      <c r="H34" s="92" t="s">
        <v>16</v>
      </c>
      <c r="I34" s="111"/>
      <c r="J34" s="21"/>
      <c r="K34" s="112"/>
      <c r="L34" s="111"/>
      <c r="M34" s="21"/>
      <c r="N34" s="112"/>
      <c r="O34" s="111"/>
      <c r="P34" s="21"/>
      <c r="Q34" s="21"/>
      <c r="R34" s="21"/>
      <c r="S34" s="112"/>
      <c r="T34" s="111"/>
      <c r="U34" s="21"/>
      <c r="V34" s="21"/>
      <c r="W34" s="21"/>
      <c r="X34" s="21"/>
      <c r="Y34" s="21"/>
      <c r="Z34" s="21"/>
      <c r="AA34" s="112"/>
      <c r="AB34" s="111"/>
      <c r="AC34" s="112"/>
      <c r="AD34" s="113"/>
      <c r="AE34" s="24"/>
      <c r="AF34" s="89"/>
      <c r="AG34" s="86"/>
      <c r="AH34" s="119"/>
      <c r="AI34" s="79"/>
      <c r="AJ34" s="5"/>
      <c r="AK34" s="5"/>
      <c r="AL34" s="5"/>
      <c r="AM34" s="5"/>
    </row>
    <row r="35" spans="1:39" s="4" customFormat="1" ht="15.75" customHeight="1" x14ac:dyDescent="0.25">
      <c r="A35" s="7" t="str">
        <f>IF(B35&lt;&gt;"",15,"")</f>
        <v/>
      </c>
      <c r="B35" s="28" t="str">
        <f>IF($D$16&lt;&gt;"",IF(C35&lt;&gt;"",VLOOKUP($D$16,Listen!$K$2:$L$50,2,FALSE),""),"")</f>
        <v/>
      </c>
      <c r="C35" s="104"/>
      <c r="D35" s="103"/>
      <c r="E35" s="104"/>
      <c r="F35" s="29"/>
      <c r="G35" s="91" t="s">
        <v>15</v>
      </c>
      <c r="H35" s="92" t="s">
        <v>16</v>
      </c>
      <c r="I35" s="111"/>
      <c r="J35" s="21"/>
      <c r="K35" s="112"/>
      <c r="L35" s="111"/>
      <c r="M35" s="21"/>
      <c r="N35" s="112"/>
      <c r="O35" s="111"/>
      <c r="P35" s="21"/>
      <c r="Q35" s="21"/>
      <c r="R35" s="21"/>
      <c r="S35" s="112"/>
      <c r="T35" s="111"/>
      <c r="U35" s="21"/>
      <c r="V35" s="21"/>
      <c r="W35" s="21"/>
      <c r="X35" s="21"/>
      <c r="Y35" s="21"/>
      <c r="Z35" s="21"/>
      <c r="AA35" s="112"/>
      <c r="AB35" s="111"/>
      <c r="AC35" s="112"/>
      <c r="AD35" s="113"/>
      <c r="AE35" s="24"/>
      <c r="AF35" s="89"/>
      <c r="AG35" s="86"/>
      <c r="AH35" s="119"/>
      <c r="AI35" s="79"/>
      <c r="AJ35" s="5"/>
      <c r="AK35" s="5"/>
      <c r="AL35" s="5"/>
      <c r="AM35" s="5"/>
    </row>
    <row r="36" spans="1:39" s="4" customFormat="1" ht="15.75" customHeight="1" x14ac:dyDescent="0.25">
      <c r="A36" s="7" t="str">
        <f>IF(B36&lt;&gt;"",16,"")</f>
        <v/>
      </c>
      <c r="B36" s="28" t="str">
        <f>IF($D$16&lt;&gt;"",IF(C36&lt;&gt;"",VLOOKUP($D$16,Listen!$K$2:$L$50,2,FALSE),""),"")</f>
        <v/>
      </c>
      <c r="C36" s="104"/>
      <c r="D36" s="103"/>
      <c r="E36" s="104"/>
      <c r="F36" s="29"/>
      <c r="G36" s="91" t="s">
        <v>15</v>
      </c>
      <c r="H36" s="92" t="s">
        <v>16</v>
      </c>
      <c r="I36" s="111"/>
      <c r="J36" s="21"/>
      <c r="K36" s="112"/>
      <c r="L36" s="111"/>
      <c r="M36" s="21"/>
      <c r="N36" s="112"/>
      <c r="O36" s="111"/>
      <c r="P36" s="21"/>
      <c r="Q36" s="21"/>
      <c r="R36" s="21"/>
      <c r="S36" s="112"/>
      <c r="T36" s="111"/>
      <c r="U36" s="21"/>
      <c r="V36" s="21"/>
      <c r="W36" s="21"/>
      <c r="X36" s="21"/>
      <c r="Y36" s="21"/>
      <c r="Z36" s="21"/>
      <c r="AA36" s="112"/>
      <c r="AB36" s="111"/>
      <c r="AC36" s="112"/>
      <c r="AD36" s="113"/>
      <c r="AE36" s="24"/>
      <c r="AF36" s="89"/>
      <c r="AG36" s="86"/>
      <c r="AH36" s="119"/>
      <c r="AI36" s="79"/>
      <c r="AJ36" s="5"/>
      <c r="AK36" s="5"/>
      <c r="AL36" s="5"/>
      <c r="AM36" s="5"/>
    </row>
    <row r="37" spans="1:39" s="4" customFormat="1" ht="15.75" customHeight="1" x14ac:dyDescent="0.25">
      <c r="A37" s="7" t="str">
        <f>IF(B37&lt;&gt;"",17,"")</f>
        <v/>
      </c>
      <c r="B37" s="28" t="str">
        <f>IF($D$16&lt;&gt;"",IF(C37&lt;&gt;"",VLOOKUP($D$16,Listen!$K$2:$L$50,2,FALSE),""),"")</f>
        <v/>
      </c>
      <c r="C37" s="104"/>
      <c r="D37" s="103"/>
      <c r="E37" s="104"/>
      <c r="F37" s="29"/>
      <c r="G37" s="91" t="s">
        <v>15</v>
      </c>
      <c r="H37" s="92" t="s">
        <v>16</v>
      </c>
      <c r="I37" s="111"/>
      <c r="J37" s="21"/>
      <c r="K37" s="112"/>
      <c r="L37" s="111"/>
      <c r="M37" s="21"/>
      <c r="N37" s="112"/>
      <c r="O37" s="111"/>
      <c r="P37" s="21"/>
      <c r="Q37" s="21"/>
      <c r="R37" s="21"/>
      <c r="S37" s="112"/>
      <c r="T37" s="111"/>
      <c r="U37" s="21"/>
      <c r="V37" s="21"/>
      <c r="W37" s="21"/>
      <c r="X37" s="21"/>
      <c r="Y37" s="21"/>
      <c r="Z37" s="21"/>
      <c r="AA37" s="112"/>
      <c r="AB37" s="111"/>
      <c r="AC37" s="112"/>
      <c r="AD37" s="113"/>
      <c r="AE37" s="24"/>
      <c r="AF37" s="89"/>
      <c r="AG37" s="86"/>
      <c r="AH37" s="119"/>
      <c r="AI37" s="79"/>
      <c r="AJ37" s="5"/>
      <c r="AK37" s="5"/>
      <c r="AL37" s="5"/>
      <c r="AM37" s="5"/>
    </row>
    <row r="38" spans="1:39" s="4" customFormat="1" ht="15.75" customHeight="1" x14ac:dyDescent="0.25">
      <c r="A38" s="7" t="str">
        <f>IF(B38&lt;&gt;"",18,"")</f>
        <v/>
      </c>
      <c r="B38" s="28" t="str">
        <f>IF($D$16&lt;&gt;"",IF(C38&lt;&gt;"",VLOOKUP($D$16,Listen!$K$2:$L$50,2,FALSE),""),"")</f>
        <v/>
      </c>
      <c r="C38" s="104"/>
      <c r="D38" s="103"/>
      <c r="E38" s="104"/>
      <c r="F38" s="29"/>
      <c r="G38" s="91" t="s">
        <v>15</v>
      </c>
      <c r="H38" s="92" t="s">
        <v>16</v>
      </c>
      <c r="I38" s="111"/>
      <c r="J38" s="21"/>
      <c r="K38" s="112"/>
      <c r="L38" s="111"/>
      <c r="M38" s="21"/>
      <c r="N38" s="112"/>
      <c r="O38" s="111"/>
      <c r="P38" s="21"/>
      <c r="Q38" s="21"/>
      <c r="R38" s="21"/>
      <c r="S38" s="112"/>
      <c r="T38" s="111"/>
      <c r="U38" s="21"/>
      <c r="V38" s="21"/>
      <c r="W38" s="21"/>
      <c r="X38" s="21"/>
      <c r="Y38" s="21"/>
      <c r="Z38" s="21"/>
      <c r="AA38" s="112"/>
      <c r="AB38" s="111"/>
      <c r="AC38" s="112"/>
      <c r="AD38" s="113"/>
      <c r="AE38" s="24"/>
      <c r="AF38" s="89"/>
      <c r="AG38" s="86"/>
      <c r="AH38" s="119"/>
      <c r="AI38" s="79"/>
      <c r="AJ38" s="5"/>
      <c r="AK38" s="5"/>
      <c r="AL38" s="5"/>
      <c r="AM38" s="5"/>
    </row>
    <row r="39" spans="1:39" s="4" customFormat="1" ht="15.75" customHeight="1" x14ac:dyDescent="0.25">
      <c r="A39" s="7" t="str">
        <f>IF(B39&lt;&gt;"",19,"")</f>
        <v/>
      </c>
      <c r="B39" s="28" t="str">
        <f>IF($D$16&lt;&gt;"",IF(C39&lt;&gt;"",VLOOKUP($D$16,Listen!$K$2:$L$50,2,FALSE),""),"")</f>
        <v/>
      </c>
      <c r="C39" s="104"/>
      <c r="D39" s="103"/>
      <c r="E39" s="104"/>
      <c r="F39" s="29"/>
      <c r="G39" s="91" t="s">
        <v>15</v>
      </c>
      <c r="H39" s="92" t="s">
        <v>16</v>
      </c>
      <c r="I39" s="111"/>
      <c r="J39" s="21"/>
      <c r="K39" s="112"/>
      <c r="L39" s="111"/>
      <c r="M39" s="21"/>
      <c r="N39" s="112"/>
      <c r="O39" s="111"/>
      <c r="P39" s="21"/>
      <c r="Q39" s="21"/>
      <c r="R39" s="21"/>
      <c r="S39" s="112"/>
      <c r="T39" s="111"/>
      <c r="U39" s="21"/>
      <c r="V39" s="21"/>
      <c r="W39" s="21"/>
      <c r="X39" s="21"/>
      <c r="Y39" s="21"/>
      <c r="Z39" s="21"/>
      <c r="AA39" s="112"/>
      <c r="AB39" s="111"/>
      <c r="AC39" s="112"/>
      <c r="AD39" s="113"/>
      <c r="AE39" s="24"/>
      <c r="AF39" s="89"/>
      <c r="AG39" s="86"/>
      <c r="AH39" s="119"/>
      <c r="AI39" s="79"/>
      <c r="AJ39" s="5"/>
      <c r="AK39" s="5"/>
      <c r="AL39" s="5"/>
      <c r="AM39" s="5"/>
    </row>
    <row r="40" spans="1:39" s="4" customFormat="1" ht="15.75" customHeight="1" x14ac:dyDescent="0.25">
      <c r="A40" s="7" t="str">
        <f>IF(B40&lt;&gt;"",20,"")</f>
        <v/>
      </c>
      <c r="B40" s="28" t="str">
        <f>IF($D$16&lt;&gt;"",IF(C40&lt;&gt;"",VLOOKUP($D$16,Listen!$K$2:$L$50,2,FALSE),""),"")</f>
        <v/>
      </c>
      <c r="C40" s="104"/>
      <c r="D40" s="103"/>
      <c r="E40" s="104"/>
      <c r="F40" s="29"/>
      <c r="G40" s="91" t="s">
        <v>15</v>
      </c>
      <c r="H40" s="92" t="s">
        <v>16</v>
      </c>
      <c r="I40" s="111"/>
      <c r="J40" s="21"/>
      <c r="K40" s="112"/>
      <c r="L40" s="111"/>
      <c r="M40" s="21"/>
      <c r="N40" s="112"/>
      <c r="O40" s="111"/>
      <c r="P40" s="21"/>
      <c r="Q40" s="21"/>
      <c r="R40" s="21"/>
      <c r="S40" s="112"/>
      <c r="T40" s="111"/>
      <c r="U40" s="21"/>
      <c r="V40" s="21"/>
      <c r="W40" s="21"/>
      <c r="X40" s="21"/>
      <c r="Y40" s="21"/>
      <c r="Z40" s="21"/>
      <c r="AA40" s="112"/>
      <c r="AB40" s="111"/>
      <c r="AC40" s="112"/>
      <c r="AD40" s="113"/>
      <c r="AE40" s="24"/>
      <c r="AF40" s="89"/>
      <c r="AG40" s="86"/>
      <c r="AH40" s="119"/>
      <c r="AI40" s="79"/>
      <c r="AJ40" s="5"/>
      <c r="AK40" s="5"/>
      <c r="AL40" s="5"/>
      <c r="AM40" s="5"/>
    </row>
    <row r="41" spans="1:39" s="4" customFormat="1" ht="15.75" customHeight="1" x14ac:dyDescent="0.25">
      <c r="A41" s="7" t="str">
        <f>IF(B41&lt;&gt;"",21,"")</f>
        <v/>
      </c>
      <c r="B41" s="28" t="str">
        <f>IF($D$16&lt;&gt;"",IF(C41&lt;&gt;"",VLOOKUP($D$16,Listen!$K$2:$L$50,2,FALSE),""),"")</f>
        <v/>
      </c>
      <c r="C41" s="104"/>
      <c r="D41" s="103"/>
      <c r="E41" s="104"/>
      <c r="F41" s="29"/>
      <c r="G41" s="91" t="s">
        <v>15</v>
      </c>
      <c r="H41" s="92" t="s">
        <v>16</v>
      </c>
      <c r="I41" s="111"/>
      <c r="J41" s="21"/>
      <c r="K41" s="112"/>
      <c r="L41" s="111"/>
      <c r="M41" s="21"/>
      <c r="N41" s="112"/>
      <c r="O41" s="111"/>
      <c r="P41" s="21"/>
      <c r="Q41" s="21"/>
      <c r="R41" s="21"/>
      <c r="S41" s="112"/>
      <c r="T41" s="111"/>
      <c r="U41" s="21"/>
      <c r="V41" s="21"/>
      <c r="W41" s="21"/>
      <c r="X41" s="21"/>
      <c r="Y41" s="21"/>
      <c r="Z41" s="21"/>
      <c r="AA41" s="112"/>
      <c r="AB41" s="111"/>
      <c r="AC41" s="112"/>
      <c r="AD41" s="113"/>
      <c r="AE41" s="24"/>
      <c r="AF41" s="89"/>
      <c r="AG41" s="86"/>
      <c r="AH41" s="119"/>
      <c r="AI41" s="79"/>
      <c r="AJ41" s="5"/>
      <c r="AK41" s="5"/>
      <c r="AL41" s="5"/>
      <c r="AM41" s="5"/>
    </row>
    <row r="42" spans="1:39" s="4" customFormat="1" ht="15.75" customHeight="1" x14ac:dyDescent="0.25">
      <c r="A42" s="7" t="str">
        <f>IF(B42&lt;&gt;"",22,"")</f>
        <v/>
      </c>
      <c r="B42" s="28" t="str">
        <f>IF($D$16&lt;&gt;"",IF(C42&lt;&gt;"",VLOOKUP($D$16,Listen!$K$2:$L$50,2,FALSE),""),"")</f>
        <v/>
      </c>
      <c r="C42" s="104"/>
      <c r="D42" s="103"/>
      <c r="E42" s="104"/>
      <c r="F42" s="29"/>
      <c r="G42" s="91" t="s">
        <v>15</v>
      </c>
      <c r="H42" s="92" t="s">
        <v>16</v>
      </c>
      <c r="I42" s="111"/>
      <c r="J42" s="21"/>
      <c r="K42" s="112"/>
      <c r="L42" s="111"/>
      <c r="M42" s="21"/>
      <c r="N42" s="112"/>
      <c r="O42" s="111"/>
      <c r="P42" s="21"/>
      <c r="Q42" s="21"/>
      <c r="R42" s="21"/>
      <c r="S42" s="112"/>
      <c r="T42" s="111"/>
      <c r="U42" s="21"/>
      <c r="V42" s="21"/>
      <c r="W42" s="21"/>
      <c r="X42" s="21"/>
      <c r="Y42" s="21"/>
      <c r="Z42" s="21"/>
      <c r="AA42" s="112"/>
      <c r="AB42" s="111"/>
      <c r="AC42" s="112"/>
      <c r="AD42" s="113"/>
      <c r="AE42" s="24"/>
      <c r="AF42" s="89"/>
      <c r="AG42" s="86"/>
      <c r="AH42" s="119"/>
      <c r="AI42" s="79"/>
      <c r="AJ42" s="5"/>
      <c r="AK42" s="5"/>
      <c r="AL42" s="5"/>
      <c r="AM42" s="5"/>
    </row>
    <row r="43" spans="1:39" s="4" customFormat="1" ht="15.75" customHeight="1" x14ac:dyDescent="0.25">
      <c r="A43" s="7" t="str">
        <f>IF(B43&lt;&gt;"",23,"")</f>
        <v/>
      </c>
      <c r="B43" s="28" t="str">
        <f>IF($D$16&lt;&gt;"",IF(C43&lt;&gt;"",VLOOKUP($D$16,Listen!$K$2:$L$50,2,FALSE),""),"")</f>
        <v/>
      </c>
      <c r="C43" s="104"/>
      <c r="D43" s="103"/>
      <c r="E43" s="104"/>
      <c r="F43" s="29"/>
      <c r="G43" s="91" t="s">
        <v>15</v>
      </c>
      <c r="H43" s="92" t="s">
        <v>16</v>
      </c>
      <c r="I43" s="111"/>
      <c r="J43" s="21"/>
      <c r="K43" s="112"/>
      <c r="L43" s="111"/>
      <c r="M43" s="21"/>
      <c r="N43" s="112"/>
      <c r="O43" s="111"/>
      <c r="P43" s="21"/>
      <c r="Q43" s="21"/>
      <c r="R43" s="21"/>
      <c r="S43" s="112"/>
      <c r="T43" s="111"/>
      <c r="U43" s="21"/>
      <c r="V43" s="21"/>
      <c r="W43" s="21"/>
      <c r="X43" s="21"/>
      <c r="Y43" s="21"/>
      <c r="Z43" s="21"/>
      <c r="AA43" s="112"/>
      <c r="AB43" s="111"/>
      <c r="AC43" s="112"/>
      <c r="AD43" s="113"/>
      <c r="AE43" s="24"/>
      <c r="AF43" s="89"/>
      <c r="AG43" s="86"/>
      <c r="AH43" s="119"/>
      <c r="AI43" s="79"/>
      <c r="AJ43" s="5"/>
      <c r="AK43" s="5"/>
      <c r="AL43" s="5"/>
      <c r="AM43" s="5"/>
    </row>
    <row r="44" spans="1:39" s="4" customFormat="1" ht="15.75" customHeight="1" x14ac:dyDescent="0.25">
      <c r="A44" s="7" t="str">
        <f>IF(B44&lt;&gt;"",24,"")</f>
        <v/>
      </c>
      <c r="B44" s="28" t="str">
        <f>IF($D$16&lt;&gt;"",IF(C44&lt;&gt;"",VLOOKUP($D$16,Listen!$K$2:$L$50,2,FALSE),""),"")</f>
        <v/>
      </c>
      <c r="C44" s="104"/>
      <c r="D44" s="103"/>
      <c r="E44" s="104"/>
      <c r="F44" s="29"/>
      <c r="G44" s="91" t="s">
        <v>15</v>
      </c>
      <c r="H44" s="92" t="s">
        <v>16</v>
      </c>
      <c r="I44" s="111"/>
      <c r="J44" s="21"/>
      <c r="K44" s="112"/>
      <c r="L44" s="111"/>
      <c r="M44" s="21"/>
      <c r="N44" s="112"/>
      <c r="O44" s="111"/>
      <c r="P44" s="21"/>
      <c r="Q44" s="21"/>
      <c r="R44" s="21"/>
      <c r="S44" s="112"/>
      <c r="T44" s="111"/>
      <c r="U44" s="21"/>
      <c r="V44" s="21"/>
      <c r="W44" s="21"/>
      <c r="X44" s="21"/>
      <c r="Y44" s="21"/>
      <c r="Z44" s="21"/>
      <c r="AA44" s="112"/>
      <c r="AB44" s="111"/>
      <c r="AC44" s="112"/>
      <c r="AD44" s="113"/>
      <c r="AE44" s="24"/>
      <c r="AF44" s="89"/>
      <c r="AG44" s="86"/>
      <c r="AH44" s="119"/>
      <c r="AI44" s="79"/>
      <c r="AJ44" s="5"/>
      <c r="AK44" s="5"/>
      <c r="AL44" s="5"/>
      <c r="AM44" s="5"/>
    </row>
    <row r="45" spans="1:39" s="4" customFormat="1" ht="15.75" customHeight="1" x14ac:dyDescent="0.25">
      <c r="A45" s="7" t="str">
        <f>IF(B45&lt;&gt;"",25,"")</f>
        <v/>
      </c>
      <c r="B45" s="28" t="str">
        <f>IF($D$16&lt;&gt;"",IF(C45&lt;&gt;"",VLOOKUP($D$16,Listen!$K$2:$L$50,2,FALSE),""),"")</f>
        <v/>
      </c>
      <c r="C45" s="104"/>
      <c r="D45" s="103"/>
      <c r="E45" s="104"/>
      <c r="F45" s="29"/>
      <c r="G45" s="91" t="s">
        <v>15</v>
      </c>
      <c r="H45" s="92" t="s">
        <v>16</v>
      </c>
      <c r="I45" s="111"/>
      <c r="J45" s="21"/>
      <c r="K45" s="112"/>
      <c r="L45" s="111"/>
      <c r="M45" s="21"/>
      <c r="N45" s="112"/>
      <c r="O45" s="111"/>
      <c r="P45" s="21"/>
      <c r="Q45" s="21"/>
      <c r="R45" s="21"/>
      <c r="S45" s="112"/>
      <c r="T45" s="111"/>
      <c r="U45" s="21"/>
      <c r="V45" s="21"/>
      <c r="W45" s="21"/>
      <c r="X45" s="21"/>
      <c r="Y45" s="21"/>
      <c r="Z45" s="21"/>
      <c r="AA45" s="112"/>
      <c r="AB45" s="111"/>
      <c r="AC45" s="112"/>
      <c r="AD45" s="113"/>
      <c r="AE45" s="24"/>
      <c r="AF45" s="89"/>
      <c r="AG45" s="86"/>
      <c r="AH45" s="119"/>
      <c r="AI45" s="79"/>
      <c r="AJ45" s="5"/>
      <c r="AK45" s="5"/>
      <c r="AL45" s="5"/>
      <c r="AM45" s="5"/>
    </row>
    <row r="46" spans="1:39" s="4" customFormat="1" ht="15.75" customHeight="1" x14ac:dyDescent="0.25">
      <c r="A46" s="7" t="str">
        <f>IF(B46&lt;&gt;"",26,"")</f>
        <v/>
      </c>
      <c r="B46" s="28" t="str">
        <f>IF($D$16&lt;&gt;"",IF(C46&lt;&gt;"",VLOOKUP($D$16,Listen!$K$2:$L$50,2,FALSE),""),"")</f>
        <v/>
      </c>
      <c r="C46" s="104"/>
      <c r="D46" s="103"/>
      <c r="E46" s="104"/>
      <c r="F46" s="29"/>
      <c r="G46" s="91" t="s">
        <v>15</v>
      </c>
      <c r="H46" s="92" t="s">
        <v>16</v>
      </c>
      <c r="I46" s="111"/>
      <c r="J46" s="21"/>
      <c r="K46" s="112"/>
      <c r="L46" s="111"/>
      <c r="M46" s="21"/>
      <c r="N46" s="112"/>
      <c r="O46" s="111"/>
      <c r="P46" s="21"/>
      <c r="Q46" s="21"/>
      <c r="R46" s="21"/>
      <c r="S46" s="112"/>
      <c r="T46" s="111"/>
      <c r="U46" s="21"/>
      <c r="V46" s="21"/>
      <c r="W46" s="21"/>
      <c r="X46" s="21"/>
      <c r="Y46" s="21"/>
      <c r="Z46" s="21"/>
      <c r="AA46" s="112"/>
      <c r="AB46" s="111"/>
      <c r="AC46" s="112"/>
      <c r="AD46" s="113"/>
      <c r="AE46" s="24"/>
      <c r="AF46" s="89"/>
      <c r="AG46" s="86"/>
      <c r="AH46" s="119"/>
      <c r="AI46" s="79"/>
      <c r="AJ46" s="5"/>
      <c r="AK46" s="5"/>
      <c r="AL46" s="5"/>
      <c r="AM46" s="5"/>
    </row>
    <row r="47" spans="1:39" s="4" customFormat="1" ht="15.75" customHeight="1" x14ac:dyDescent="0.25">
      <c r="A47" s="7" t="str">
        <f>IF(B47&lt;&gt;"",27,"")</f>
        <v/>
      </c>
      <c r="B47" s="28" t="str">
        <f>IF($D$16&lt;&gt;"",IF(C47&lt;&gt;"",VLOOKUP($D$16,Listen!$K$2:$L$50,2,FALSE),""),"")</f>
        <v/>
      </c>
      <c r="C47" s="104"/>
      <c r="D47" s="103"/>
      <c r="E47" s="104"/>
      <c r="F47" s="29"/>
      <c r="G47" s="91" t="s">
        <v>15</v>
      </c>
      <c r="H47" s="92" t="s">
        <v>16</v>
      </c>
      <c r="I47" s="111"/>
      <c r="J47" s="21"/>
      <c r="K47" s="112"/>
      <c r="L47" s="111"/>
      <c r="M47" s="21"/>
      <c r="N47" s="112"/>
      <c r="O47" s="111"/>
      <c r="P47" s="21"/>
      <c r="Q47" s="21"/>
      <c r="R47" s="21"/>
      <c r="S47" s="112"/>
      <c r="T47" s="111"/>
      <c r="U47" s="21"/>
      <c r="V47" s="21"/>
      <c r="W47" s="21"/>
      <c r="X47" s="21"/>
      <c r="Y47" s="21"/>
      <c r="Z47" s="21"/>
      <c r="AA47" s="112"/>
      <c r="AB47" s="111"/>
      <c r="AC47" s="112"/>
      <c r="AD47" s="113"/>
      <c r="AE47" s="24"/>
      <c r="AF47" s="89"/>
      <c r="AG47" s="86"/>
      <c r="AH47" s="119"/>
      <c r="AI47" s="79"/>
      <c r="AJ47" s="5"/>
      <c r="AK47" s="5"/>
      <c r="AL47" s="5"/>
      <c r="AM47" s="5"/>
    </row>
    <row r="48" spans="1:39" s="4" customFormat="1" ht="15.75" customHeight="1" x14ac:dyDescent="0.25">
      <c r="A48" s="7" t="str">
        <f>IF(B48&lt;&gt;"",28,"")</f>
        <v/>
      </c>
      <c r="B48" s="28" t="str">
        <f>IF($D$16&lt;&gt;"",IF(C48&lt;&gt;"",VLOOKUP($D$16,Listen!$K$2:$L$50,2,FALSE),""),"")</f>
        <v/>
      </c>
      <c r="C48" s="104"/>
      <c r="D48" s="103"/>
      <c r="E48" s="104"/>
      <c r="F48" s="29"/>
      <c r="G48" s="91" t="s">
        <v>15</v>
      </c>
      <c r="H48" s="92" t="s">
        <v>16</v>
      </c>
      <c r="I48" s="111"/>
      <c r="J48" s="21"/>
      <c r="K48" s="112"/>
      <c r="L48" s="111"/>
      <c r="M48" s="21"/>
      <c r="N48" s="112"/>
      <c r="O48" s="111"/>
      <c r="P48" s="21"/>
      <c r="Q48" s="21"/>
      <c r="R48" s="21"/>
      <c r="S48" s="112"/>
      <c r="T48" s="111"/>
      <c r="U48" s="21"/>
      <c r="V48" s="21"/>
      <c r="W48" s="21"/>
      <c r="X48" s="21"/>
      <c r="Y48" s="21"/>
      <c r="Z48" s="21"/>
      <c r="AA48" s="112"/>
      <c r="AB48" s="111"/>
      <c r="AC48" s="112"/>
      <c r="AD48" s="113"/>
      <c r="AE48" s="24"/>
      <c r="AF48" s="89"/>
      <c r="AG48" s="86"/>
      <c r="AH48" s="119"/>
      <c r="AI48" s="79"/>
      <c r="AJ48" s="5"/>
      <c r="AK48" s="5"/>
      <c r="AL48" s="5"/>
      <c r="AM48" s="5"/>
    </row>
    <row r="49" spans="1:39" s="4" customFormat="1" ht="15.75" customHeight="1" x14ac:dyDescent="0.25">
      <c r="A49" s="7" t="str">
        <f>IF(B49&lt;&gt;"",29,"")</f>
        <v/>
      </c>
      <c r="B49" s="28" t="str">
        <f>IF($D$16&lt;&gt;"",IF(C49&lt;&gt;"",VLOOKUP($D$16,Listen!$K$2:$L$50,2,FALSE),""),"")</f>
        <v/>
      </c>
      <c r="C49" s="104"/>
      <c r="D49" s="103"/>
      <c r="E49" s="104"/>
      <c r="F49" s="29"/>
      <c r="G49" s="91" t="s">
        <v>15</v>
      </c>
      <c r="H49" s="92" t="s">
        <v>16</v>
      </c>
      <c r="I49" s="111"/>
      <c r="J49" s="21"/>
      <c r="K49" s="112"/>
      <c r="L49" s="111"/>
      <c r="M49" s="21"/>
      <c r="N49" s="112"/>
      <c r="O49" s="111"/>
      <c r="P49" s="21"/>
      <c r="Q49" s="21"/>
      <c r="R49" s="21"/>
      <c r="S49" s="112"/>
      <c r="T49" s="111"/>
      <c r="U49" s="21"/>
      <c r="V49" s="21"/>
      <c r="W49" s="21"/>
      <c r="X49" s="21"/>
      <c r="Y49" s="21"/>
      <c r="Z49" s="21"/>
      <c r="AA49" s="112"/>
      <c r="AB49" s="111"/>
      <c r="AC49" s="112"/>
      <c r="AD49" s="113"/>
      <c r="AE49" s="24"/>
      <c r="AF49" s="89"/>
      <c r="AG49" s="86"/>
      <c r="AH49" s="119"/>
      <c r="AI49" s="79"/>
      <c r="AJ49" s="5"/>
      <c r="AK49" s="5"/>
      <c r="AL49" s="5"/>
      <c r="AM49" s="5"/>
    </row>
    <row r="50" spans="1:39" s="4" customFormat="1" ht="15.75" customHeight="1" x14ac:dyDescent="0.25">
      <c r="A50" s="7" t="str">
        <f>IF(B50&lt;&gt;"",30,"")</f>
        <v/>
      </c>
      <c r="B50" s="28" t="str">
        <f>IF($D$16&lt;&gt;"",IF(C50&lt;&gt;"",VLOOKUP($D$16,Listen!$K$2:$L$50,2,FALSE),""),"")</f>
        <v/>
      </c>
      <c r="C50" s="104"/>
      <c r="D50" s="103"/>
      <c r="E50" s="104"/>
      <c r="F50" s="29"/>
      <c r="G50" s="91" t="s">
        <v>15</v>
      </c>
      <c r="H50" s="92" t="s">
        <v>16</v>
      </c>
      <c r="I50" s="111"/>
      <c r="J50" s="21"/>
      <c r="K50" s="112"/>
      <c r="L50" s="111"/>
      <c r="M50" s="21"/>
      <c r="N50" s="112"/>
      <c r="O50" s="111"/>
      <c r="P50" s="21"/>
      <c r="Q50" s="21"/>
      <c r="R50" s="21"/>
      <c r="S50" s="112"/>
      <c r="T50" s="111"/>
      <c r="U50" s="21"/>
      <c r="V50" s="21"/>
      <c r="W50" s="21"/>
      <c r="X50" s="21"/>
      <c r="Y50" s="21"/>
      <c r="Z50" s="21"/>
      <c r="AA50" s="112"/>
      <c r="AB50" s="111"/>
      <c r="AC50" s="112"/>
      <c r="AD50" s="113"/>
      <c r="AE50" s="24"/>
      <c r="AF50" s="89"/>
      <c r="AG50" s="86"/>
      <c r="AH50" s="119"/>
      <c r="AI50" s="79"/>
      <c r="AJ50" s="5"/>
      <c r="AK50" s="5"/>
      <c r="AL50" s="5"/>
      <c r="AM50" s="5"/>
    </row>
    <row r="51" spans="1:39" s="4" customFormat="1" ht="15.75" customHeight="1" x14ac:dyDescent="0.25">
      <c r="A51" s="7" t="str">
        <f>IF(B51&lt;&gt;"",31,"")</f>
        <v/>
      </c>
      <c r="B51" s="28" t="str">
        <f>IF($D$16&lt;&gt;"",IF(C51&lt;&gt;"",VLOOKUP($D$16,Listen!$K$2:$L$50,2,FALSE),""),"")</f>
        <v/>
      </c>
      <c r="C51" s="104"/>
      <c r="D51" s="103"/>
      <c r="E51" s="104"/>
      <c r="F51" s="29"/>
      <c r="G51" s="91" t="s">
        <v>15</v>
      </c>
      <c r="H51" s="92" t="s">
        <v>16</v>
      </c>
      <c r="I51" s="111"/>
      <c r="J51" s="21"/>
      <c r="K51" s="112"/>
      <c r="L51" s="111"/>
      <c r="M51" s="21"/>
      <c r="N51" s="112"/>
      <c r="O51" s="111"/>
      <c r="P51" s="21"/>
      <c r="Q51" s="21"/>
      <c r="R51" s="21"/>
      <c r="S51" s="112"/>
      <c r="T51" s="111"/>
      <c r="U51" s="21"/>
      <c r="V51" s="21"/>
      <c r="W51" s="21"/>
      <c r="X51" s="21"/>
      <c r="Y51" s="21"/>
      <c r="Z51" s="21"/>
      <c r="AA51" s="112"/>
      <c r="AB51" s="111"/>
      <c r="AC51" s="112"/>
      <c r="AD51" s="113"/>
      <c r="AE51" s="24"/>
      <c r="AF51" s="89"/>
      <c r="AG51" s="86"/>
      <c r="AH51" s="119"/>
      <c r="AI51" s="79"/>
      <c r="AJ51" s="5"/>
      <c r="AK51" s="5"/>
      <c r="AL51" s="5"/>
      <c r="AM51" s="5"/>
    </row>
    <row r="52" spans="1:39" s="4" customFormat="1" ht="15.75" customHeight="1" x14ac:dyDescent="0.25">
      <c r="A52" s="7" t="str">
        <f>IF(B52&lt;&gt;"",32,"")</f>
        <v/>
      </c>
      <c r="B52" s="28" t="str">
        <f>IF($D$16&lt;&gt;"",IF(C52&lt;&gt;"",VLOOKUP($D$16,Listen!$K$2:$L$50,2,FALSE),""),"")</f>
        <v/>
      </c>
      <c r="C52" s="104"/>
      <c r="D52" s="103"/>
      <c r="E52" s="104"/>
      <c r="F52" s="29"/>
      <c r="G52" s="91" t="s">
        <v>15</v>
      </c>
      <c r="H52" s="92" t="s">
        <v>16</v>
      </c>
      <c r="I52" s="111"/>
      <c r="J52" s="21"/>
      <c r="K52" s="112"/>
      <c r="L52" s="111"/>
      <c r="M52" s="21"/>
      <c r="N52" s="112"/>
      <c r="O52" s="111"/>
      <c r="P52" s="21"/>
      <c r="Q52" s="21"/>
      <c r="R52" s="21"/>
      <c r="S52" s="112"/>
      <c r="T52" s="111"/>
      <c r="U52" s="21"/>
      <c r="V52" s="21"/>
      <c r="W52" s="21"/>
      <c r="X52" s="21"/>
      <c r="Y52" s="21"/>
      <c r="Z52" s="21"/>
      <c r="AA52" s="112"/>
      <c r="AB52" s="111"/>
      <c r="AC52" s="112"/>
      <c r="AD52" s="113"/>
      <c r="AE52" s="24"/>
      <c r="AF52" s="89"/>
      <c r="AG52" s="86"/>
      <c r="AH52" s="119"/>
      <c r="AI52" s="79"/>
      <c r="AJ52" s="5"/>
      <c r="AK52" s="5"/>
      <c r="AL52" s="5"/>
      <c r="AM52" s="5"/>
    </row>
    <row r="53" spans="1:39" s="4" customFormat="1" ht="15.75" customHeight="1" x14ac:dyDescent="0.25">
      <c r="A53" s="7" t="str">
        <f>IF(B53&lt;&gt;"",33,"")</f>
        <v/>
      </c>
      <c r="B53" s="28" t="str">
        <f>IF($D$16&lt;&gt;"",IF(C53&lt;&gt;"",VLOOKUP($D$16,Listen!$K$2:$L$50,2,FALSE),""),"")</f>
        <v/>
      </c>
      <c r="C53" s="104"/>
      <c r="D53" s="103"/>
      <c r="E53" s="104"/>
      <c r="F53" s="29"/>
      <c r="G53" s="91" t="s">
        <v>15</v>
      </c>
      <c r="H53" s="92" t="s">
        <v>16</v>
      </c>
      <c r="I53" s="111"/>
      <c r="J53" s="21"/>
      <c r="K53" s="112"/>
      <c r="L53" s="111"/>
      <c r="M53" s="21"/>
      <c r="N53" s="112"/>
      <c r="O53" s="111"/>
      <c r="P53" s="21"/>
      <c r="Q53" s="21"/>
      <c r="R53" s="21"/>
      <c r="S53" s="112"/>
      <c r="T53" s="111"/>
      <c r="U53" s="21"/>
      <c r="V53" s="21"/>
      <c r="W53" s="21"/>
      <c r="X53" s="21"/>
      <c r="Y53" s="21"/>
      <c r="Z53" s="21"/>
      <c r="AA53" s="112"/>
      <c r="AB53" s="111"/>
      <c r="AC53" s="112"/>
      <c r="AD53" s="113"/>
      <c r="AE53" s="24"/>
      <c r="AF53" s="89"/>
      <c r="AG53" s="86"/>
      <c r="AH53" s="119"/>
      <c r="AI53" s="79"/>
      <c r="AJ53" s="5"/>
      <c r="AK53" s="5"/>
      <c r="AL53" s="5"/>
      <c r="AM53" s="5"/>
    </row>
    <row r="54" spans="1:39" s="4" customFormat="1" ht="15.75" customHeight="1" x14ac:dyDescent="0.25">
      <c r="A54" s="7" t="str">
        <f>IF(B54&lt;&gt;"",34,"")</f>
        <v/>
      </c>
      <c r="B54" s="28" t="str">
        <f>IF($D$16&lt;&gt;"",IF(C54&lt;&gt;"",VLOOKUP($D$16,Listen!$K$2:$L$50,2,FALSE),""),"")</f>
        <v/>
      </c>
      <c r="C54" s="104"/>
      <c r="D54" s="103"/>
      <c r="E54" s="104"/>
      <c r="F54" s="29"/>
      <c r="G54" s="91" t="s">
        <v>15</v>
      </c>
      <c r="H54" s="92" t="s">
        <v>16</v>
      </c>
      <c r="I54" s="111"/>
      <c r="J54" s="21"/>
      <c r="K54" s="112"/>
      <c r="L54" s="111"/>
      <c r="M54" s="21"/>
      <c r="N54" s="112"/>
      <c r="O54" s="111"/>
      <c r="P54" s="21"/>
      <c r="Q54" s="21"/>
      <c r="R54" s="21"/>
      <c r="S54" s="112"/>
      <c r="T54" s="111"/>
      <c r="U54" s="21"/>
      <c r="V54" s="21"/>
      <c r="W54" s="21"/>
      <c r="X54" s="21"/>
      <c r="Y54" s="21"/>
      <c r="Z54" s="21"/>
      <c r="AA54" s="112"/>
      <c r="AB54" s="111"/>
      <c r="AC54" s="112"/>
      <c r="AD54" s="113"/>
      <c r="AE54" s="24"/>
      <c r="AF54" s="89"/>
      <c r="AG54" s="86"/>
      <c r="AH54" s="119"/>
      <c r="AI54" s="79"/>
      <c r="AJ54" s="5"/>
      <c r="AK54" s="5"/>
      <c r="AL54" s="5"/>
      <c r="AM54" s="5"/>
    </row>
    <row r="55" spans="1:39" s="4" customFormat="1" ht="15.75" customHeight="1" x14ac:dyDescent="0.25">
      <c r="A55" s="7" t="str">
        <f>IF(B55&lt;&gt;"",35,"")</f>
        <v/>
      </c>
      <c r="B55" s="28" t="str">
        <f>IF($D$16&lt;&gt;"",IF(C55&lt;&gt;"",VLOOKUP($D$16,Listen!$K$2:$L$50,2,FALSE),""),"")</f>
        <v/>
      </c>
      <c r="C55" s="104"/>
      <c r="D55" s="103"/>
      <c r="E55" s="104"/>
      <c r="F55" s="29"/>
      <c r="G55" s="91" t="s">
        <v>15</v>
      </c>
      <c r="H55" s="92" t="s">
        <v>16</v>
      </c>
      <c r="I55" s="111"/>
      <c r="J55" s="21"/>
      <c r="K55" s="112"/>
      <c r="L55" s="111"/>
      <c r="M55" s="21"/>
      <c r="N55" s="112"/>
      <c r="O55" s="111"/>
      <c r="P55" s="21"/>
      <c r="Q55" s="21"/>
      <c r="R55" s="21"/>
      <c r="S55" s="112"/>
      <c r="T55" s="111"/>
      <c r="U55" s="21"/>
      <c r="V55" s="21"/>
      <c r="W55" s="21"/>
      <c r="X55" s="21"/>
      <c r="Y55" s="21"/>
      <c r="Z55" s="21"/>
      <c r="AA55" s="112"/>
      <c r="AB55" s="111"/>
      <c r="AC55" s="112"/>
      <c r="AD55" s="113"/>
      <c r="AE55" s="24"/>
      <c r="AF55" s="89"/>
      <c r="AG55" s="86"/>
      <c r="AH55" s="119"/>
      <c r="AI55" s="79"/>
      <c r="AJ55" s="5"/>
      <c r="AK55" s="5"/>
      <c r="AL55" s="5"/>
      <c r="AM55" s="5"/>
    </row>
    <row r="56" spans="1:39" s="4" customFormat="1" ht="15.75" customHeight="1" x14ac:dyDescent="0.25">
      <c r="A56" s="7" t="str">
        <f>IF(B56&lt;&gt;"",36,"")</f>
        <v/>
      </c>
      <c r="B56" s="28" t="str">
        <f>IF($D$16&lt;&gt;"",IF(C56&lt;&gt;"",VLOOKUP($D$16,Listen!$K$2:$L$50,2,FALSE),""),"")</f>
        <v/>
      </c>
      <c r="C56" s="104"/>
      <c r="D56" s="103"/>
      <c r="E56" s="104"/>
      <c r="F56" s="29"/>
      <c r="G56" s="91" t="s">
        <v>15</v>
      </c>
      <c r="H56" s="92" t="s">
        <v>16</v>
      </c>
      <c r="I56" s="111"/>
      <c r="J56" s="21"/>
      <c r="K56" s="112"/>
      <c r="L56" s="111"/>
      <c r="M56" s="21"/>
      <c r="N56" s="112"/>
      <c r="O56" s="111"/>
      <c r="P56" s="21"/>
      <c r="Q56" s="21"/>
      <c r="R56" s="21"/>
      <c r="S56" s="112"/>
      <c r="T56" s="111"/>
      <c r="U56" s="21"/>
      <c r="V56" s="21"/>
      <c r="W56" s="21"/>
      <c r="X56" s="21"/>
      <c r="Y56" s="21"/>
      <c r="Z56" s="21"/>
      <c r="AA56" s="112"/>
      <c r="AB56" s="111"/>
      <c r="AC56" s="112"/>
      <c r="AD56" s="113"/>
      <c r="AE56" s="24"/>
      <c r="AF56" s="89"/>
      <c r="AG56" s="86"/>
      <c r="AH56" s="119"/>
      <c r="AI56" s="79"/>
      <c r="AJ56" s="5"/>
      <c r="AK56" s="5"/>
      <c r="AL56" s="5"/>
      <c r="AM56" s="5"/>
    </row>
    <row r="57" spans="1:39" s="4" customFormat="1" ht="15.75" customHeight="1" x14ac:dyDescent="0.25">
      <c r="A57" s="7" t="str">
        <f>IF(B57&lt;&gt;"",37,"")</f>
        <v/>
      </c>
      <c r="B57" s="28" t="str">
        <f>IF($D$16&lt;&gt;"",IF(C57&lt;&gt;"",VLOOKUP($D$16,Listen!$K$2:$L$50,2,FALSE),""),"")</f>
        <v/>
      </c>
      <c r="C57" s="104"/>
      <c r="D57" s="103"/>
      <c r="E57" s="104"/>
      <c r="F57" s="29"/>
      <c r="G57" s="91" t="s">
        <v>15</v>
      </c>
      <c r="H57" s="92" t="s">
        <v>16</v>
      </c>
      <c r="I57" s="111"/>
      <c r="J57" s="21"/>
      <c r="K57" s="112"/>
      <c r="L57" s="111"/>
      <c r="M57" s="21"/>
      <c r="N57" s="112"/>
      <c r="O57" s="111"/>
      <c r="P57" s="21"/>
      <c r="Q57" s="21"/>
      <c r="R57" s="21"/>
      <c r="S57" s="112"/>
      <c r="T57" s="111"/>
      <c r="U57" s="21"/>
      <c r="V57" s="21"/>
      <c r="W57" s="21"/>
      <c r="X57" s="21"/>
      <c r="Y57" s="21"/>
      <c r="Z57" s="21"/>
      <c r="AA57" s="112"/>
      <c r="AB57" s="111"/>
      <c r="AC57" s="112"/>
      <c r="AD57" s="113"/>
      <c r="AE57" s="24"/>
      <c r="AF57" s="89"/>
      <c r="AG57" s="86"/>
      <c r="AH57" s="119"/>
      <c r="AI57" s="79"/>
      <c r="AJ57" s="5"/>
      <c r="AK57" s="5"/>
      <c r="AL57" s="5"/>
      <c r="AM57" s="5"/>
    </row>
    <row r="58" spans="1:39" s="4" customFormat="1" ht="15.75" customHeight="1" x14ac:dyDescent="0.25">
      <c r="A58" s="7" t="str">
        <f>IF(B58&lt;&gt;"",38,"")</f>
        <v/>
      </c>
      <c r="B58" s="28" t="str">
        <f>IF($D$16&lt;&gt;"",IF(C58&lt;&gt;"",VLOOKUP($D$16,Listen!$K$2:$L$50,2,FALSE),""),"")</f>
        <v/>
      </c>
      <c r="C58" s="104"/>
      <c r="D58" s="103"/>
      <c r="E58" s="104"/>
      <c r="F58" s="29"/>
      <c r="G58" s="91" t="s">
        <v>15</v>
      </c>
      <c r="H58" s="92" t="s">
        <v>16</v>
      </c>
      <c r="I58" s="111"/>
      <c r="J58" s="21"/>
      <c r="K58" s="112"/>
      <c r="L58" s="111"/>
      <c r="M58" s="21"/>
      <c r="N58" s="112"/>
      <c r="O58" s="111"/>
      <c r="P58" s="21"/>
      <c r="Q58" s="21"/>
      <c r="R58" s="21"/>
      <c r="S58" s="112"/>
      <c r="T58" s="111"/>
      <c r="U58" s="21"/>
      <c r="V58" s="21"/>
      <c r="W58" s="21"/>
      <c r="X58" s="21"/>
      <c r="Y58" s="21"/>
      <c r="Z58" s="21"/>
      <c r="AA58" s="112"/>
      <c r="AB58" s="111"/>
      <c r="AC58" s="112"/>
      <c r="AD58" s="113"/>
      <c r="AE58" s="24"/>
      <c r="AF58" s="89"/>
      <c r="AG58" s="86"/>
      <c r="AH58" s="119"/>
      <c r="AI58" s="79"/>
      <c r="AJ58" s="5"/>
      <c r="AK58" s="5"/>
      <c r="AL58" s="5"/>
      <c r="AM58" s="5"/>
    </row>
    <row r="59" spans="1:39" s="4" customFormat="1" ht="15.75" customHeight="1" x14ac:dyDescent="0.25">
      <c r="A59" s="7" t="str">
        <f>IF(B59&lt;&gt;"",39,"")</f>
        <v/>
      </c>
      <c r="B59" s="28" t="str">
        <f>IF($D$16&lt;&gt;"",IF(C59&lt;&gt;"",VLOOKUP($D$16,Listen!$K$2:$L$50,2,FALSE),""),"")</f>
        <v/>
      </c>
      <c r="C59" s="104"/>
      <c r="D59" s="103"/>
      <c r="E59" s="104"/>
      <c r="F59" s="29"/>
      <c r="G59" s="91" t="s">
        <v>15</v>
      </c>
      <c r="H59" s="92" t="s">
        <v>16</v>
      </c>
      <c r="I59" s="111"/>
      <c r="J59" s="21"/>
      <c r="K59" s="112"/>
      <c r="L59" s="111"/>
      <c r="M59" s="21"/>
      <c r="N59" s="112"/>
      <c r="O59" s="111"/>
      <c r="P59" s="21"/>
      <c r="Q59" s="21"/>
      <c r="R59" s="21"/>
      <c r="S59" s="112"/>
      <c r="T59" s="111"/>
      <c r="U59" s="21"/>
      <c r="V59" s="21"/>
      <c r="W59" s="21"/>
      <c r="X59" s="21"/>
      <c r="Y59" s="21"/>
      <c r="Z59" s="21"/>
      <c r="AA59" s="112"/>
      <c r="AB59" s="111"/>
      <c r="AC59" s="112"/>
      <c r="AD59" s="113"/>
      <c r="AE59" s="24"/>
      <c r="AF59" s="89"/>
      <c r="AG59" s="86"/>
      <c r="AH59" s="119"/>
      <c r="AI59" s="79"/>
      <c r="AJ59" s="5"/>
      <c r="AK59" s="5"/>
      <c r="AL59" s="5"/>
      <c r="AM59" s="5"/>
    </row>
    <row r="60" spans="1:39" s="4" customFormat="1" ht="14.25" thickBot="1" x14ac:dyDescent="0.3">
      <c r="A60" s="7" t="str">
        <f>IF(B60&lt;&gt;"",40,"")</f>
        <v/>
      </c>
      <c r="B60" s="97" t="str">
        <f>IF($D$16&lt;&gt;"",IF(C60&lt;&gt;"",VLOOKUP($D$16,Listen!$K$2:$L$50,2,FALSE),""),"")</f>
        <v/>
      </c>
      <c r="C60" s="105"/>
      <c r="D60" s="106"/>
      <c r="E60" s="105"/>
      <c r="F60" s="30"/>
      <c r="G60" s="93" t="s">
        <v>15</v>
      </c>
      <c r="H60" s="94" t="s">
        <v>16</v>
      </c>
      <c r="I60" s="114"/>
      <c r="J60" s="115"/>
      <c r="K60" s="116"/>
      <c r="L60" s="114"/>
      <c r="M60" s="115"/>
      <c r="N60" s="116"/>
      <c r="O60" s="114"/>
      <c r="P60" s="115"/>
      <c r="Q60" s="115"/>
      <c r="R60" s="115"/>
      <c r="S60" s="116"/>
      <c r="T60" s="114"/>
      <c r="U60" s="115"/>
      <c r="V60" s="115"/>
      <c r="W60" s="115"/>
      <c r="X60" s="115"/>
      <c r="Y60" s="115"/>
      <c r="Z60" s="115"/>
      <c r="AA60" s="116"/>
      <c r="AB60" s="114"/>
      <c r="AC60" s="116"/>
      <c r="AD60" s="117"/>
      <c r="AE60" s="25"/>
      <c r="AF60" s="90"/>
      <c r="AG60" s="87"/>
      <c r="AH60" s="120"/>
      <c r="AI60" s="80"/>
      <c r="AJ60" s="5"/>
      <c r="AK60" s="5"/>
      <c r="AL60" s="5"/>
      <c r="AM60" s="5"/>
    </row>
    <row r="61" spans="1:39" s="4" customFormat="1" ht="18" hidden="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5"/>
      <c r="AK61" s="5"/>
      <c r="AL61" s="5"/>
      <c r="AM61" s="5"/>
    </row>
    <row r="62" spans="1:39" ht="15" customHeight="1" x14ac:dyDescent="0.2">
      <c r="B62" s="121" t="s">
        <v>189</v>
      </c>
      <c r="AG62" s="59"/>
      <c r="AH62" s="67" t="s">
        <v>192</v>
      </c>
      <c r="AI62" s="68">
        <v>1.46</v>
      </c>
    </row>
  </sheetData>
  <sheetProtection algorithmName="SHA-512" hashValue="biWekd5E2q3OO94OQTn+K3YTwWOB7uKEWRCG43QAcdvac4740toBXu4aq1X/xWd1LHcDPH3mj551ymdg4ASHWA==" saltValue="QuhuFeOWNSjtyzmKVbudCQ==" spinCount="100000" sheet="1" objects="1" scenarios="1" selectLockedCells="1"/>
  <protectedRanges>
    <protectedRange sqref="A21:A61" name="Sperrbereich1_1"/>
    <protectedRange sqref="AF14 G13:AE14 AF13:AG13" name="Sperrbereich1_5"/>
  </protectedRanges>
  <mergeCells count="57">
    <mergeCell ref="S13:AG13"/>
    <mergeCell ref="S5:AF5"/>
    <mergeCell ref="G6:R6"/>
    <mergeCell ref="S10:AF10"/>
    <mergeCell ref="S11:AF11"/>
    <mergeCell ref="S12:AF12"/>
    <mergeCell ref="G11:R11"/>
    <mergeCell ref="G12:R12"/>
    <mergeCell ref="I20:K20"/>
    <mergeCell ref="B7:C7"/>
    <mergeCell ref="B10:C10"/>
    <mergeCell ref="D16:F16"/>
    <mergeCell ref="S9:AF9"/>
    <mergeCell ref="B15:AD15"/>
    <mergeCell ref="B19:F19"/>
    <mergeCell ref="G13:R13"/>
    <mergeCell ref="G14:R14"/>
    <mergeCell ref="D11:F11"/>
    <mergeCell ref="D12:F12"/>
    <mergeCell ref="G8:R8"/>
    <mergeCell ref="B16:C16"/>
    <mergeCell ref="G9:R9"/>
    <mergeCell ref="G10:R10"/>
    <mergeCell ref="B1:C1"/>
    <mergeCell ref="E2:F2"/>
    <mergeCell ref="B8:C8"/>
    <mergeCell ref="D9:F9"/>
    <mergeCell ref="D10:F10"/>
    <mergeCell ref="D6:F6"/>
    <mergeCell ref="D7:F7"/>
    <mergeCell ref="D8:F8"/>
    <mergeCell ref="D5:F5"/>
    <mergeCell ref="U2:Y2"/>
    <mergeCell ref="S2:T2"/>
    <mergeCell ref="G2:Q2"/>
    <mergeCell ref="S14:V14"/>
    <mergeCell ref="B12:C12"/>
    <mergeCell ref="G7:R7"/>
    <mergeCell ref="B3:AI4"/>
    <mergeCell ref="B6:C6"/>
    <mergeCell ref="AG6:AH6"/>
    <mergeCell ref="AG7:AH7"/>
    <mergeCell ref="S6:AF6"/>
    <mergeCell ref="S7:AF7"/>
    <mergeCell ref="S8:AF8"/>
    <mergeCell ref="B9:C9"/>
    <mergeCell ref="B11:C11"/>
    <mergeCell ref="AF14:AG14"/>
    <mergeCell ref="AE19:AI19"/>
    <mergeCell ref="AH15:AI17"/>
    <mergeCell ref="L20:N20"/>
    <mergeCell ref="O20:S20"/>
    <mergeCell ref="T20:AA20"/>
    <mergeCell ref="AB20:AC20"/>
    <mergeCell ref="G18:AD18"/>
    <mergeCell ref="G19:AD19"/>
    <mergeCell ref="G20:H20"/>
  </mergeCells>
  <dataValidations count="6">
    <dataValidation allowBlank="1" sqref="S6:AF6"/>
    <dataValidation type="textLength" operator="equal" allowBlank="1" showErrorMessage="1" errorTitle="Achtung" error="Es darf nur ein zeichen pro Zelle eingetragen werden!" sqref="I21:AD61">
      <formula1>1</formula1>
    </dataValidation>
    <dataValidation type="list" allowBlank="1" showInputMessage="1" showErrorMessage="1" sqref="D16:F16">
      <formula1>Landkreise</formula1>
    </dataValidation>
    <dataValidation type="list" allowBlank="1" showInputMessage="1" showErrorMessage="1" sqref="D21:D61">
      <formula1>Zuordnung</formula1>
    </dataValidation>
    <dataValidation type="list" allowBlank="1" showInputMessage="1" showErrorMessage="1" sqref="AE21:AE61">
      <formula1>Geräte</formula1>
    </dataValidation>
    <dataValidation type="list" allowBlank="1" showInputMessage="1" showErrorMessage="1" sqref="AG21:AG61">
      <formula1>Hersteller</formula1>
    </dataValidation>
  </dataValidations>
  <hyperlinks>
    <hyperlink ref="B62" r:id="rId1"/>
  </hyperlinks>
  <printOptions horizontalCentered="1" verticalCentered="1"/>
  <pageMargins left="0.19685039370078741" right="0.19685039370078741" top="0.19685039370078741" bottom="0.15748031496062992" header="0.19685039370078741" footer="0.19685039370078741"/>
  <pageSetup paperSize="9" scale="57" orientation="landscape" r:id="rId2"/>
  <drawing r:id="rId3"/>
  <legacyDrawing r:id="rId4"/>
  <controls>
    <mc:AlternateContent xmlns:mc="http://schemas.openxmlformats.org/markup-compatibility/2006">
      <mc:Choice Requires="x14">
        <control shapeId="1120" r:id="rId5" name="CheckBox4">
          <controlPr defaultSize="0" autoLine="0" r:id="rId6">
            <anchor moveWithCells="1">
              <from>
                <xdr:col>11</xdr:col>
                <xdr:colOff>76200</xdr:colOff>
                <xdr:row>1</xdr:row>
                <xdr:rowOff>38100</xdr:rowOff>
              </from>
              <to>
                <xdr:col>23</xdr:col>
                <xdr:colOff>76200</xdr:colOff>
                <xdr:row>1</xdr:row>
                <xdr:rowOff>257175</xdr:rowOff>
              </to>
            </anchor>
          </controlPr>
        </control>
      </mc:Choice>
      <mc:Fallback>
        <control shapeId="1120" r:id="rId5" name="CheckBox4"/>
      </mc:Fallback>
    </mc:AlternateContent>
    <mc:AlternateContent xmlns:mc="http://schemas.openxmlformats.org/markup-compatibility/2006">
      <mc:Choice Requires="x14">
        <control shapeId="1119" r:id="rId7" name="CheckBox3">
          <controlPr defaultSize="0" autoLine="0" r:id="rId8">
            <anchor moveWithCells="1">
              <from>
                <xdr:col>5</xdr:col>
                <xdr:colOff>47625</xdr:colOff>
                <xdr:row>1</xdr:row>
                <xdr:rowOff>38100</xdr:rowOff>
              </from>
              <to>
                <xdr:col>11</xdr:col>
                <xdr:colOff>85725</xdr:colOff>
                <xdr:row>1</xdr:row>
                <xdr:rowOff>257175</xdr:rowOff>
              </to>
            </anchor>
          </controlPr>
        </control>
      </mc:Choice>
      <mc:Fallback>
        <control shapeId="1119" r:id="rId7" name="CheckBox3"/>
      </mc:Fallback>
    </mc:AlternateContent>
    <mc:AlternateContent xmlns:mc="http://schemas.openxmlformats.org/markup-compatibility/2006">
      <mc:Choice Requires="x14">
        <control shapeId="1118" r:id="rId9" name="CheckBox2">
          <controlPr defaultSize="0" autoLine="0" r:id="rId10">
            <anchor moveWithCells="1">
              <from>
                <xdr:col>3</xdr:col>
                <xdr:colOff>161925</xdr:colOff>
                <xdr:row>1</xdr:row>
                <xdr:rowOff>38100</xdr:rowOff>
              </from>
              <to>
                <xdr:col>5</xdr:col>
                <xdr:colOff>28575</xdr:colOff>
                <xdr:row>1</xdr:row>
                <xdr:rowOff>257175</xdr:rowOff>
              </to>
            </anchor>
          </controlPr>
        </control>
      </mc:Choice>
      <mc:Fallback>
        <control shapeId="1118" r:id="rId9" name="CheckBox2"/>
      </mc:Fallback>
    </mc:AlternateContent>
    <mc:AlternateContent xmlns:mc="http://schemas.openxmlformats.org/markup-compatibility/2006">
      <mc:Choice Requires="x14">
        <control shapeId="1117" r:id="rId11" name="CheckBox1">
          <controlPr defaultSize="0" autoLine="0" r:id="rId12">
            <anchor moveWithCells="1">
              <from>
                <xdr:col>1</xdr:col>
                <xdr:colOff>28575</xdr:colOff>
                <xdr:row>1</xdr:row>
                <xdr:rowOff>38100</xdr:rowOff>
              </from>
              <to>
                <xdr:col>3</xdr:col>
                <xdr:colOff>133350</xdr:colOff>
                <xdr:row>1</xdr:row>
                <xdr:rowOff>257175</xdr:rowOff>
              </to>
            </anchor>
          </controlPr>
        </control>
      </mc:Choice>
      <mc:Fallback>
        <control shapeId="1117" r:id="rId11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Listen!$A$2:$A$6</xm:f>
          </x14:formula1>
          <xm:sqref>AF21:AF61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E42"/>
  <sheetViews>
    <sheetView workbookViewId="0">
      <selection activeCell="BE2" sqref="BE2"/>
    </sheetView>
  </sheetViews>
  <sheetFormatPr baseColWidth="10" defaultRowHeight="15" x14ac:dyDescent="0.25"/>
  <cols>
    <col min="1" max="1" width="3.28515625" style="43" bestFit="1" customWidth="1"/>
    <col min="2" max="2" width="31.85546875" style="43" customWidth="1"/>
    <col min="3" max="3" width="8" style="43" customWidth="1"/>
    <col min="4" max="4" width="25.28515625" style="43" customWidth="1"/>
    <col min="5" max="5" width="14.140625" style="43" customWidth="1"/>
    <col min="6" max="6" width="26.140625" style="43" customWidth="1"/>
    <col min="7" max="7" width="24.140625" style="43" customWidth="1"/>
    <col min="8" max="31" width="2.85546875" style="43" customWidth="1"/>
    <col min="32" max="32" width="6.28515625" style="43" customWidth="1"/>
    <col min="33" max="35" width="16.7109375" style="43" customWidth="1"/>
    <col min="36" max="36" width="18.5703125" style="43" customWidth="1"/>
    <col min="37" max="37" width="34.42578125" style="43" bestFit="1" customWidth="1"/>
    <col min="38" max="38" width="54.5703125" style="43" bestFit="1" customWidth="1"/>
    <col min="39" max="44" width="11.42578125" style="43"/>
    <col min="45" max="54" width="3" style="43" bestFit="1" customWidth="1"/>
    <col min="55" max="55" width="11.42578125" style="43"/>
    <col min="56" max="56" width="84.28515625" style="43" customWidth="1"/>
    <col min="57" max="57" width="22.42578125" style="43" customWidth="1"/>
    <col min="58" max="16384" width="11.42578125" style="43"/>
  </cols>
  <sheetData>
    <row r="1" spans="1:57" ht="15" customHeight="1" x14ac:dyDescent="0.25">
      <c r="A1" s="44">
        <v>1</v>
      </c>
      <c r="B1" s="44">
        <v>2</v>
      </c>
      <c r="C1" s="44">
        <v>3</v>
      </c>
      <c r="D1" s="44">
        <v>4</v>
      </c>
      <c r="E1" s="44">
        <v>5</v>
      </c>
      <c r="F1" s="44">
        <v>6</v>
      </c>
      <c r="G1" s="44">
        <v>7</v>
      </c>
      <c r="H1" s="44">
        <v>8</v>
      </c>
      <c r="I1" s="44">
        <v>9</v>
      </c>
      <c r="J1" s="44">
        <v>10</v>
      </c>
      <c r="K1" s="44">
        <v>11</v>
      </c>
      <c r="L1" s="44">
        <v>12</v>
      </c>
      <c r="M1" s="44">
        <v>13</v>
      </c>
      <c r="N1" s="44">
        <v>14</v>
      </c>
      <c r="O1" s="44">
        <v>15</v>
      </c>
      <c r="P1" s="44">
        <v>16</v>
      </c>
      <c r="Q1" s="44">
        <v>17</v>
      </c>
      <c r="R1" s="44">
        <v>18</v>
      </c>
      <c r="S1" s="44">
        <v>19</v>
      </c>
      <c r="T1" s="44">
        <v>20</v>
      </c>
      <c r="U1" s="44">
        <v>21</v>
      </c>
      <c r="V1" s="44">
        <v>22</v>
      </c>
      <c r="W1" s="44">
        <v>23</v>
      </c>
      <c r="X1" s="44">
        <v>24</v>
      </c>
      <c r="Y1" s="44">
        <v>25</v>
      </c>
      <c r="Z1" s="44">
        <v>26</v>
      </c>
      <c r="AA1" s="44">
        <v>27</v>
      </c>
      <c r="AB1" s="44">
        <v>28</v>
      </c>
      <c r="AC1" s="44">
        <v>29</v>
      </c>
      <c r="AD1" s="44">
        <v>30</v>
      </c>
      <c r="AE1" s="44">
        <v>31</v>
      </c>
      <c r="AF1" s="44">
        <v>32</v>
      </c>
      <c r="AG1" s="44">
        <v>33</v>
      </c>
      <c r="AH1" s="44">
        <v>34</v>
      </c>
      <c r="AI1" s="44">
        <v>35</v>
      </c>
      <c r="AJ1" s="44">
        <v>36</v>
      </c>
      <c r="AK1" s="44">
        <v>37</v>
      </c>
      <c r="AL1" s="44">
        <v>38</v>
      </c>
      <c r="AM1" s="44">
        <v>39</v>
      </c>
      <c r="AN1" s="44">
        <v>40</v>
      </c>
      <c r="AO1" s="44">
        <v>41</v>
      </c>
      <c r="AP1" s="44">
        <v>42</v>
      </c>
      <c r="AQ1" s="44">
        <v>43</v>
      </c>
      <c r="AR1" s="44">
        <v>44</v>
      </c>
      <c r="AS1" s="44">
        <v>45</v>
      </c>
      <c r="AT1" s="44">
        <v>46</v>
      </c>
      <c r="AU1" s="44">
        <v>47</v>
      </c>
      <c r="AV1" s="44">
        <v>48</v>
      </c>
      <c r="AW1" s="44">
        <v>49</v>
      </c>
      <c r="AX1" s="44">
        <v>50</v>
      </c>
      <c r="AY1" s="44">
        <v>51</v>
      </c>
      <c r="AZ1" s="44">
        <v>52</v>
      </c>
      <c r="BA1" s="44">
        <v>53</v>
      </c>
      <c r="BB1" s="44">
        <v>54</v>
      </c>
      <c r="BC1" s="44">
        <v>55</v>
      </c>
      <c r="BD1" s="44">
        <v>56</v>
      </c>
      <c r="BE1" s="44">
        <v>57</v>
      </c>
    </row>
    <row r="2" spans="1:57" ht="25.5" x14ac:dyDescent="0.25">
      <c r="A2" s="45" t="s">
        <v>172</v>
      </c>
      <c r="B2" s="46" t="s">
        <v>0</v>
      </c>
      <c r="C2" s="47" t="s">
        <v>1</v>
      </c>
      <c r="D2" s="46" t="s">
        <v>2</v>
      </c>
      <c r="E2" s="47" t="s">
        <v>161</v>
      </c>
      <c r="F2" s="46" t="s">
        <v>3</v>
      </c>
      <c r="G2" s="47" t="s">
        <v>4</v>
      </c>
      <c r="H2" s="153" t="s">
        <v>5</v>
      </c>
      <c r="I2" s="154"/>
      <c r="J2" s="153" t="s">
        <v>6</v>
      </c>
      <c r="K2" s="154"/>
      <c r="L2" s="154"/>
      <c r="M2" s="153" t="s">
        <v>7</v>
      </c>
      <c r="N2" s="154"/>
      <c r="O2" s="154"/>
      <c r="P2" s="153" t="s">
        <v>8</v>
      </c>
      <c r="Q2" s="154"/>
      <c r="R2" s="154"/>
      <c r="S2" s="154"/>
      <c r="T2" s="154"/>
      <c r="U2" s="153" t="s">
        <v>9</v>
      </c>
      <c r="V2" s="154"/>
      <c r="W2" s="154"/>
      <c r="X2" s="154"/>
      <c r="Y2" s="154"/>
      <c r="Z2" s="154"/>
      <c r="AA2" s="154"/>
      <c r="AB2" s="154"/>
      <c r="AC2" s="153" t="s">
        <v>10</v>
      </c>
      <c r="AD2" s="154"/>
      <c r="AE2" s="48" t="s">
        <v>11</v>
      </c>
      <c r="AF2" s="47" t="s">
        <v>162</v>
      </c>
      <c r="AG2" s="47" t="s">
        <v>12</v>
      </c>
      <c r="AH2" s="47" t="s">
        <v>13</v>
      </c>
      <c r="AI2" s="47" t="s">
        <v>163</v>
      </c>
      <c r="AJ2" s="47" t="s">
        <v>14</v>
      </c>
      <c r="AK2" s="49" t="s">
        <v>164</v>
      </c>
      <c r="AL2" s="49" t="s">
        <v>165</v>
      </c>
      <c r="AM2" s="49" t="s">
        <v>166</v>
      </c>
      <c r="AN2" s="49" t="s">
        <v>31</v>
      </c>
      <c r="AO2" s="49" t="s">
        <v>167</v>
      </c>
      <c r="AP2" s="49" t="s">
        <v>32</v>
      </c>
      <c r="AQ2" s="49" t="s">
        <v>168</v>
      </c>
      <c r="AR2" s="40" t="s">
        <v>169</v>
      </c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0" t="s">
        <v>170</v>
      </c>
      <c r="BD2" s="50" t="s">
        <v>171</v>
      </c>
      <c r="BE2" s="50" t="s">
        <v>182</v>
      </c>
    </row>
    <row r="3" spans="1:57" x14ac:dyDescent="0.25">
      <c r="A3" s="51">
        <v>1</v>
      </c>
      <c r="B3" s="52" t="str">
        <f>IF('BOS-Sicherheitskarten'!B21&lt;&gt;"",'BOS-Sicherheitskarten'!$D$16,"")</f>
        <v/>
      </c>
      <c r="C3" s="53" t="str">
        <f>'BOS-Sicherheitskarten'!B21</f>
        <v/>
      </c>
      <c r="D3" s="53" t="str">
        <f>IF('BOS-Sicherheitskarten'!C21&lt;&gt;"",'BOS-Sicherheitskarten'!C21,"")</f>
        <v/>
      </c>
      <c r="E3" s="53" t="str">
        <f>IF('BOS-Sicherheitskarten'!D21&lt;&gt;"",'BOS-Sicherheitskarten'!D21,"")</f>
        <v/>
      </c>
      <c r="F3" s="53" t="str">
        <f>IF('BOS-Sicherheitskarten'!E21&lt;&gt;"",'BOS-Sicherheitskarten'!E21,"")</f>
        <v/>
      </c>
      <c r="G3" s="53" t="str">
        <f>IF('BOS-Sicherheitskarten'!F21&lt;&gt;"",'BOS-Sicherheitskarten'!F21,"")</f>
        <v/>
      </c>
      <c r="H3" s="54" t="str">
        <f>IF('BOS-Sicherheitskarten'!G21&lt;&gt;"",'BOS-Sicherheitskarten'!G21,"")</f>
        <v>B</v>
      </c>
      <c r="I3" s="54" t="str">
        <f>IF('BOS-Sicherheitskarten'!H21&lt;&gt;"",'BOS-Sicherheitskarten'!H21,"")</f>
        <v>W</v>
      </c>
      <c r="J3" s="55" t="str">
        <f>IF('BOS-Sicherheitskarten'!I21&lt;&gt;"",'BOS-Sicherheitskarten'!I21,"")</f>
        <v/>
      </c>
      <c r="K3" s="55" t="str">
        <f>IF('BOS-Sicherheitskarten'!J21&lt;&gt;"",'BOS-Sicherheitskarten'!J21,"")</f>
        <v/>
      </c>
      <c r="L3" s="55" t="str">
        <f>IF('BOS-Sicherheitskarten'!K21&lt;&gt;"",'BOS-Sicherheitskarten'!K21,"")</f>
        <v/>
      </c>
      <c r="M3" s="54" t="str">
        <f>IF('BOS-Sicherheitskarten'!L21&lt;&gt;"",'BOS-Sicherheitskarten'!L21,"")</f>
        <v/>
      </c>
      <c r="N3" s="54" t="str">
        <f>IF('BOS-Sicherheitskarten'!M21&lt;&gt;"",'BOS-Sicherheitskarten'!M21,"")</f>
        <v/>
      </c>
      <c r="O3" s="54" t="str">
        <f>IF('BOS-Sicherheitskarten'!N21&lt;&gt;"",'BOS-Sicherheitskarten'!N21,"")</f>
        <v/>
      </c>
      <c r="P3" s="55" t="str">
        <f>IF('BOS-Sicherheitskarten'!O21&lt;&gt;"",'BOS-Sicherheitskarten'!O21,"")</f>
        <v/>
      </c>
      <c r="Q3" s="55" t="str">
        <f>IF('BOS-Sicherheitskarten'!P21&lt;&gt;"",'BOS-Sicherheitskarten'!P21,"")</f>
        <v/>
      </c>
      <c r="R3" s="55" t="str">
        <f>IF('BOS-Sicherheitskarten'!Q21&lt;&gt;"",'BOS-Sicherheitskarten'!Q21,"")</f>
        <v/>
      </c>
      <c r="S3" s="55" t="str">
        <f>IF('BOS-Sicherheitskarten'!R21&lt;&gt;"",'BOS-Sicherheitskarten'!R21,"")</f>
        <v/>
      </c>
      <c r="T3" s="55" t="str">
        <f>IF('BOS-Sicherheitskarten'!S21&lt;&gt;"",'BOS-Sicherheitskarten'!S21,"")</f>
        <v/>
      </c>
      <c r="U3" s="54" t="str">
        <f>IF('BOS-Sicherheitskarten'!T21&lt;&gt;"",'BOS-Sicherheitskarten'!T21,"")</f>
        <v/>
      </c>
      <c r="V3" s="54" t="str">
        <f>IF('BOS-Sicherheitskarten'!U21&lt;&gt;"",'BOS-Sicherheitskarten'!U21,"")</f>
        <v/>
      </c>
      <c r="W3" s="54" t="str">
        <f>IF('BOS-Sicherheitskarten'!V21&lt;&gt;"",'BOS-Sicherheitskarten'!V21,"")</f>
        <v/>
      </c>
      <c r="X3" s="54" t="str">
        <f>IF('BOS-Sicherheitskarten'!W21&lt;&gt;"",'BOS-Sicherheitskarten'!W21,"")</f>
        <v/>
      </c>
      <c r="Y3" s="54" t="str">
        <f>IF('BOS-Sicherheitskarten'!X21&lt;&gt;"",'BOS-Sicherheitskarten'!X21,"")</f>
        <v/>
      </c>
      <c r="Z3" s="54" t="str">
        <f>IF('BOS-Sicherheitskarten'!Y21&lt;&gt;"",'BOS-Sicherheitskarten'!Y21,"")</f>
        <v/>
      </c>
      <c r="AA3" s="54" t="str">
        <f>IF('BOS-Sicherheitskarten'!Z21&lt;&gt;"",'BOS-Sicherheitskarten'!Z21,"")</f>
        <v/>
      </c>
      <c r="AB3" s="54" t="str">
        <f>IF('BOS-Sicherheitskarten'!AA21&lt;&gt;"",'BOS-Sicherheitskarten'!AA21,"")</f>
        <v/>
      </c>
      <c r="AC3" s="55" t="str">
        <f>IF('BOS-Sicherheitskarten'!AB21&lt;&gt;"",'BOS-Sicherheitskarten'!AB21,"")</f>
        <v/>
      </c>
      <c r="AD3" s="55" t="str">
        <f>IF('BOS-Sicherheitskarten'!AC21&lt;&gt;"",'BOS-Sicherheitskarten'!AC21,"")</f>
        <v/>
      </c>
      <c r="AE3" s="54" t="str">
        <f>IF('BOS-Sicherheitskarten'!AD21&lt;&gt;"",'BOS-Sicherheitskarten'!AD21,"")</f>
        <v/>
      </c>
      <c r="AF3" s="55" t="str">
        <f>IF('BOS-Sicherheitskarten'!AE21&lt;&gt;"",'BOS-Sicherheitskarten'!AE21,"")</f>
        <v/>
      </c>
      <c r="AG3" s="55" t="str">
        <f>IF('BOS-Sicherheitskarten'!AF21&lt;&gt;"",'BOS-Sicherheitskarten'!AF21,"")</f>
        <v/>
      </c>
      <c r="AH3" s="55" t="str">
        <f>IF('BOS-Sicherheitskarten'!AG21&lt;&gt;"",'BOS-Sicherheitskarten'!AG21,"")</f>
        <v/>
      </c>
      <c r="AI3" s="55" t="str">
        <f>IF('BOS-Sicherheitskarten'!AH21&lt;&gt;"",'BOS-Sicherheitskarten'!AH21,"")</f>
        <v/>
      </c>
      <c r="AJ3" s="55" t="str">
        <f>IF('BOS-Sicherheitskarten'!AI21&lt;&gt;"",'BOS-Sicherheitskarten'!AI21,"")</f>
        <v/>
      </c>
      <c r="AK3" s="56" t="str">
        <f>IF('BOS-Sicherheitskarten'!B21&lt;&gt;"",'BOS-Sicherheitskarten'!$S$6,"")</f>
        <v/>
      </c>
      <c r="AL3" s="56" t="str">
        <f>IF('BOS-Sicherheitskarten'!B21&lt;&gt;"",'BOS-Sicherheitskarten'!$S$7,"")</f>
        <v/>
      </c>
      <c r="AM3" s="56" t="str">
        <f>IF('BOS-Sicherheitskarten'!B21&lt;&gt;"","Sehr geehrte Damen und Herren","")</f>
        <v/>
      </c>
      <c r="AN3" s="56" t="str">
        <f>IF('BOS-Sicherheitskarten'!B21&lt;&gt;"",'BOS-Sicherheitskarten'!$S$10,"")</f>
        <v/>
      </c>
      <c r="AO3" s="56" t="str">
        <f>IF('BOS-Sicherheitskarten'!B21&lt;&gt;"",'BOS-Sicherheitskarten'!$S$11,"")</f>
        <v/>
      </c>
      <c r="AP3" s="56" t="str">
        <f>IF('BOS-Sicherheitskarten'!B21&lt;&gt;"",'BOS-Sicherheitskarten'!$S$12,"")</f>
        <v/>
      </c>
      <c r="AQ3" s="56" t="str">
        <f>IF('BOS-Sicherheitskarten'!B21&lt;&gt;"",TEXT('BOS-Sicherheitskarten'!$AI$6,"TT.MM.JJJJ"),"")</f>
        <v/>
      </c>
      <c r="AR3" s="58" t="str">
        <f>IF('BOS-Sicherheitskarten'!B21&lt;&gt;"",'BOS-Sicherheitskarten'!$S$14,"")</f>
        <v/>
      </c>
      <c r="AS3" s="42"/>
      <c r="AT3" s="42"/>
      <c r="AU3" s="42"/>
      <c r="AV3" s="57"/>
      <c r="AW3" s="42"/>
      <c r="AX3" s="42"/>
      <c r="AY3" s="42"/>
      <c r="AZ3" s="42"/>
      <c r="BA3" s="42"/>
      <c r="BB3" s="42"/>
      <c r="BC3" s="58"/>
      <c r="BD3" s="56" t="str">
        <f>IF('BOS-Sicherheitskarten'!B21&lt;&gt;"",'BOS-Sicherheitskarten'!$S$13,"")</f>
        <v/>
      </c>
      <c r="BE3" s="56" t="str">
        <f>IF('BOS-Sicherheitskarten'!B21&lt;&gt;"",'BOS-Sicherheitskarten'!$D$6,"")</f>
        <v/>
      </c>
    </row>
    <row r="4" spans="1:57" x14ac:dyDescent="0.25">
      <c r="A4" s="51">
        <v>2</v>
      </c>
      <c r="B4" s="52" t="str">
        <f>IF('BOS-Sicherheitskarten'!B22&lt;&gt;"",'BOS-Sicherheitskarten'!$D$16,"")</f>
        <v/>
      </c>
      <c r="C4" s="53" t="str">
        <f>'BOS-Sicherheitskarten'!B22</f>
        <v/>
      </c>
      <c r="D4" s="53" t="str">
        <f>IF('BOS-Sicherheitskarten'!C22&lt;&gt;"",'BOS-Sicherheitskarten'!C22,"")</f>
        <v/>
      </c>
      <c r="E4" s="53" t="str">
        <f>IF('BOS-Sicherheitskarten'!D22&lt;&gt;"",'BOS-Sicherheitskarten'!D22,"")</f>
        <v/>
      </c>
      <c r="F4" s="53" t="str">
        <f>IF('BOS-Sicherheitskarten'!E22&lt;&gt;"",'BOS-Sicherheitskarten'!E22,"")</f>
        <v/>
      </c>
      <c r="G4" s="53" t="str">
        <f>IF('BOS-Sicherheitskarten'!F22&lt;&gt;"",'BOS-Sicherheitskarten'!F22,"")</f>
        <v/>
      </c>
      <c r="H4" s="54" t="str">
        <f>IF('BOS-Sicherheitskarten'!G22&lt;&gt;"",'BOS-Sicherheitskarten'!G22,"")</f>
        <v>B</v>
      </c>
      <c r="I4" s="54" t="str">
        <f>IF('BOS-Sicherheitskarten'!H22&lt;&gt;"",'BOS-Sicherheitskarten'!H22,"")</f>
        <v>W</v>
      </c>
      <c r="J4" s="55" t="str">
        <f>IF('BOS-Sicherheitskarten'!I22&lt;&gt;"",'BOS-Sicherheitskarten'!I22,"")</f>
        <v/>
      </c>
      <c r="K4" s="55" t="str">
        <f>IF('BOS-Sicherheitskarten'!J22&lt;&gt;"",'BOS-Sicherheitskarten'!J22,"")</f>
        <v/>
      </c>
      <c r="L4" s="55" t="str">
        <f>IF('BOS-Sicherheitskarten'!K22&lt;&gt;"",'BOS-Sicherheitskarten'!K22,"")</f>
        <v/>
      </c>
      <c r="M4" s="54" t="str">
        <f>IF('BOS-Sicherheitskarten'!L22&lt;&gt;"",'BOS-Sicherheitskarten'!L22,"")</f>
        <v/>
      </c>
      <c r="N4" s="54" t="str">
        <f>IF('BOS-Sicherheitskarten'!M22&lt;&gt;"",'BOS-Sicherheitskarten'!M22,"")</f>
        <v/>
      </c>
      <c r="O4" s="54" t="str">
        <f>IF('BOS-Sicherheitskarten'!N22&lt;&gt;"",'BOS-Sicherheitskarten'!N22,"")</f>
        <v/>
      </c>
      <c r="P4" s="55" t="str">
        <f>IF('BOS-Sicherheitskarten'!O22&lt;&gt;"",'BOS-Sicherheitskarten'!O22,"")</f>
        <v/>
      </c>
      <c r="Q4" s="55" t="str">
        <f>IF('BOS-Sicherheitskarten'!P22&lt;&gt;"",'BOS-Sicherheitskarten'!P22,"")</f>
        <v/>
      </c>
      <c r="R4" s="55" t="str">
        <f>IF('BOS-Sicherheitskarten'!Q22&lt;&gt;"",'BOS-Sicherheitskarten'!Q22,"")</f>
        <v/>
      </c>
      <c r="S4" s="55" t="str">
        <f>IF('BOS-Sicherheitskarten'!R22&lt;&gt;"",'BOS-Sicherheitskarten'!R22,"")</f>
        <v/>
      </c>
      <c r="T4" s="55" t="str">
        <f>IF('BOS-Sicherheitskarten'!S22&lt;&gt;"",'BOS-Sicherheitskarten'!S22,"")</f>
        <v/>
      </c>
      <c r="U4" s="54" t="str">
        <f>IF('BOS-Sicherheitskarten'!T22&lt;&gt;"",'BOS-Sicherheitskarten'!T22,"")</f>
        <v/>
      </c>
      <c r="V4" s="54" t="str">
        <f>IF('BOS-Sicherheitskarten'!U22&lt;&gt;"",'BOS-Sicherheitskarten'!U22,"")</f>
        <v/>
      </c>
      <c r="W4" s="54" t="str">
        <f>IF('BOS-Sicherheitskarten'!V22&lt;&gt;"",'BOS-Sicherheitskarten'!V22,"")</f>
        <v/>
      </c>
      <c r="X4" s="54" t="str">
        <f>IF('BOS-Sicherheitskarten'!W22&lt;&gt;"",'BOS-Sicherheitskarten'!W22,"")</f>
        <v/>
      </c>
      <c r="Y4" s="54" t="str">
        <f>IF('BOS-Sicherheitskarten'!X22&lt;&gt;"",'BOS-Sicherheitskarten'!X22,"")</f>
        <v/>
      </c>
      <c r="Z4" s="54" t="str">
        <f>IF('BOS-Sicherheitskarten'!Y22&lt;&gt;"",'BOS-Sicherheitskarten'!Y22,"")</f>
        <v/>
      </c>
      <c r="AA4" s="54" t="str">
        <f>IF('BOS-Sicherheitskarten'!Z22&lt;&gt;"",'BOS-Sicherheitskarten'!Z22,"")</f>
        <v/>
      </c>
      <c r="AB4" s="54" t="str">
        <f>IF('BOS-Sicherheitskarten'!AA22&lt;&gt;"",'BOS-Sicherheitskarten'!AA22,"")</f>
        <v/>
      </c>
      <c r="AC4" s="55" t="str">
        <f>IF('BOS-Sicherheitskarten'!AB22&lt;&gt;"",'BOS-Sicherheitskarten'!AB22,"")</f>
        <v/>
      </c>
      <c r="AD4" s="55" t="str">
        <f>IF('BOS-Sicherheitskarten'!AC22&lt;&gt;"",'BOS-Sicherheitskarten'!AC22,"")</f>
        <v/>
      </c>
      <c r="AE4" s="54" t="str">
        <f>IF('BOS-Sicherheitskarten'!AD22&lt;&gt;"",'BOS-Sicherheitskarten'!AD22,"")</f>
        <v/>
      </c>
      <c r="AF4" s="55" t="str">
        <f>IF('BOS-Sicherheitskarten'!AE22&lt;&gt;"",'BOS-Sicherheitskarten'!AE22,"")</f>
        <v/>
      </c>
      <c r="AG4" s="55" t="str">
        <f>IF('BOS-Sicherheitskarten'!AF22&lt;&gt;"",'BOS-Sicherheitskarten'!AF22,"")</f>
        <v/>
      </c>
      <c r="AH4" s="55" t="str">
        <f>IF('BOS-Sicherheitskarten'!AG22&lt;&gt;"",'BOS-Sicherheitskarten'!AG22,"")</f>
        <v/>
      </c>
      <c r="AI4" s="55" t="str">
        <f>IF('BOS-Sicherheitskarten'!AH22&lt;&gt;"",'BOS-Sicherheitskarten'!AH22,"")</f>
        <v/>
      </c>
      <c r="AJ4" s="55" t="str">
        <f>IF('BOS-Sicherheitskarten'!AI22&lt;&gt;"",'BOS-Sicherheitskarten'!AI22,"")</f>
        <v/>
      </c>
      <c r="AK4" s="56" t="str">
        <f>IF('BOS-Sicherheitskarten'!B22&lt;&gt;"",'BOS-Sicherheitskarten'!$S$6,"")</f>
        <v/>
      </c>
      <c r="AL4" s="56" t="str">
        <f>IF('BOS-Sicherheitskarten'!B22&lt;&gt;"",'BOS-Sicherheitskarten'!$S$7,"")</f>
        <v/>
      </c>
      <c r="AM4" s="56" t="str">
        <f>IF('BOS-Sicherheitskarten'!B22&lt;&gt;"","Sehr geehrte Damen und Herren","")</f>
        <v/>
      </c>
      <c r="AN4" s="56" t="str">
        <f>IF('BOS-Sicherheitskarten'!B22&lt;&gt;"",'BOS-Sicherheitskarten'!$S$10,"")</f>
        <v/>
      </c>
      <c r="AO4" s="56" t="str">
        <f>IF('BOS-Sicherheitskarten'!B22&lt;&gt;"",'BOS-Sicherheitskarten'!$S$11,"")</f>
        <v/>
      </c>
      <c r="AP4" s="56" t="str">
        <f>IF('BOS-Sicherheitskarten'!B22&lt;&gt;"",'BOS-Sicherheitskarten'!$S$12,"")</f>
        <v/>
      </c>
      <c r="AQ4" s="56" t="str">
        <f>IF('BOS-Sicherheitskarten'!B22&lt;&gt;"",TEXT('BOS-Sicherheitskarten'!$AI$6,"TT.MM.JJJJ"),"")</f>
        <v/>
      </c>
      <c r="AR4" s="58" t="str">
        <f>IF('BOS-Sicherheitskarten'!B22&lt;&gt;"",'BOS-Sicherheitskarten'!$S$14,"")</f>
        <v/>
      </c>
      <c r="AS4" s="42"/>
      <c r="AT4" s="42"/>
      <c r="AU4" s="42"/>
      <c r="AV4" s="57"/>
      <c r="AW4" s="42"/>
      <c r="AX4" s="42"/>
      <c r="AY4" s="42"/>
      <c r="AZ4" s="42"/>
      <c r="BA4" s="42"/>
      <c r="BB4" s="42"/>
      <c r="BC4" s="58"/>
      <c r="BD4" s="56" t="str">
        <f>IF('BOS-Sicherheitskarten'!B22&lt;&gt;"",'BOS-Sicherheitskarten'!$S$13,"")</f>
        <v/>
      </c>
      <c r="BE4" s="56" t="str">
        <f>IF('BOS-Sicherheitskarten'!B22&lt;&gt;"",'BOS-Sicherheitskarten'!$D$6,"")</f>
        <v/>
      </c>
    </row>
    <row r="5" spans="1:57" x14ac:dyDescent="0.25">
      <c r="A5" s="51">
        <v>3</v>
      </c>
      <c r="B5" s="52" t="str">
        <f>IF('BOS-Sicherheitskarten'!B23&lt;&gt;"",'BOS-Sicherheitskarten'!$D$16,"")</f>
        <v/>
      </c>
      <c r="C5" s="53" t="str">
        <f>'BOS-Sicherheitskarten'!B23</f>
        <v/>
      </c>
      <c r="D5" s="53" t="str">
        <f>IF('BOS-Sicherheitskarten'!C23&lt;&gt;"",'BOS-Sicherheitskarten'!C23,"")</f>
        <v/>
      </c>
      <c r="E5" s="53" t="str">
        <f>IF('BOS-Sicherheitskarten'!D23&lt;&gt;"",'BOS-Sicherheitskarten'!D23,"")</f>
        <v/>
      </c>
      <c r="F5" s="53" t="str">
        <f>IF('BOS-Sicherheitskarten'!E23&lt;&gt;"",'BOS-Sicherheitskarten'!E23,"")</f>
        <v/>
      </c>
      <c r="G5" s="53" t="str">
        <f>IF('BOS-Sicherheitskarten'!F23&lt;&gt;"",'BOS-Sicherheitskarten'!F23,"")</f>
        <v/>
      </c>
      <c r="H5" s="54" t="str">
        <f>IF('BOS-Sicherheitskarten'!G23&lt;&gt;"",'BOS-Sicherheitskarten'!G23,"")</f>
        <v>B</v>
      </c>
      <c r="I5" s="54" t="str">
        <f>IF('BOS-Sicherheitskarten'!H23&lt;&gt;"",'BOS-Sicherheitskarten'!H23,"")</f>
        <v>W</v>
      </c>
      <c r="J5" s="55" t="str">
        <f>IF('BOS-Sicherheitskarten'!I23&lt;&gt;"",'BOS-Sicherheitskarten'!I23,"")</f>
        <v/>
      </c>
      <c r="K5" s="55" t="str">
        <f>IF('BOS-Sicherheitskarten'!J23&lt;&gt;"",'BOS-Sicherheitskarten'!J23,"")</f>
        <v/>
      </c>
      <c r="L5" s="55" t="str">
        <f>IF('BOS-Sicherheitskarten'!K23&lt;&gt;"",'BOS-Sicherheitskarten'!K23,"")</f>
        <v/>
      </c>
      <c r="M5" s="54" t="str">
        <f>IF('BOS-Sicherheitskarten'!L23&lt;&gt;"",'BOS-Sicherheitskarten'!L23,"")</f>
        <v/>
      </c>
      <c r="N5" s="54" t="str">
        <f>IF('BOS-Sicherheitskarten'!M23&lt;&gt;"",'BOS-Sicherheitskarten'!M23,"")</f>
        <v/>
      </c>
      <c r="O5" s="54" t="str">
        <f>IF('BOS-Sicherheitskarten'!N23&lt;&gt;"",'BOS-Sicherheitskarten'!N23,"")</f>
        <v/>
      </c>
      <c r="P5" s="55" t="str">
        <f>IF('BOS-Sicherheitskarten'!O23&lt;&gt;"",'BOS-Sicherheitskarten'!O23,"")</f>
        <v/>
      </c>
      <c r="Q5" s="55" t="str">
        <f>IF('BOS-Sicherheitskarten'!P23&lt;&gt;"",'BOS-Sicherheitskarten'!P23,"")</f>
        <v/>
      </c>
      <c r="R5" s="55" t="str">
        <f>IF('BOS-Sicherheitskarten'!Q23&lt;&gt;"",'BOS-Sicherheitskarten'!Q23,"")</f>
        <v/>
      </c>
      <c r="S5" s="55" t="str">
        <f>IF('BOS-Sicherheitskarten'!R23&lt;&gt;"",'BOS-Sicherheitskarten'!R23,"")</f>
        <v/>
      </c>
      <c r="T5" s="55" t="str">
        <f>IF('BOS-Sicherheitskarten'!S23&lt;&gt;"",'BOS-Sicherheitskarten'!S23,"")</f>
        <v/>
      </c>
      <c r="U5" s="54" t="str">
        <f>IF('BOS-Sicherheitskarten'!T23&lt;&gt;"",'BOS-Sicherheitskarten'!T23,"")</f>
        <v/>
      </c>
      <c r="V5" s="54" t="str">
        <f>IF('BOS-Sicherheitskarten'!U23&lt;&gt;"",'BOS-Sicherheitskarten'!U23,"")</f>
        <v/>
      </c>
      <c r="W5" s="54" t="str">
        <f>IF('BOS-Sicherheitskarten'!V23&lt;&gt;"",'BOS-Sicherheitskarten'!V23,"")</f>
        <v/>
      </c>
      <c r="X5" s="54" t="str">
        <f>IF('BOS-Sicherheitskarten'!W23&lt;&gt;"",'BOS-Sicherheitskarten'!W23,"")</f>
        <v/>
      </c>
      <c r="Y5" s="54" t="str">
        <f>IF('BOS-Sicherheitskarten'!X23&lt;&gt;"",'BOS-Sicherheitskarten'!X23,"")</f>
        <v/>
      </c>
      <c r="Z5" s="54" t="str">
        <f>IF('BOS-Sicherheitskarten'!Y23&lt;&gt;"",'BOS-Sicherheitskarten'!Y23,"")</f>
        <v/>
      </c>
      <c r="AA5" s="54" t="str">
        <f>IF('BOS-Sicherheitskarten'!Z23&lt;&gt;"",'BOS-Sicherheitskarten'!Z23,"")</f>
        <v/>
      </c>
      <c r="AB5" s="54" t="str">
        <f>IF('BOS-Sicherheitskarten'!AA23&lt;&gt;"",'BOS-Sicherheitskarten'!AA23,"")</f>
        <v/>
      </c>
      <c r="AC5" s="55" t="str">
        <f>IF('BOS-Sicherheitskarten'!AB23&lt;&gt;"",'BOS-Sicherheitskarten'!AB23,"")</f>
        <v/>
      </c>
      <c r="AD5" s="55" t="str">
        <f>IF('BOS-Sicherheitskarten'!AC23&lt;&gt;"",'BOS-Sicherheitskarten'!AC23,"")</f>
        <v/>
      </c>
      <c r="AE5" s="54" t="str">
        <f>IF('BOS-Sicherheitskarten'!AD23&lt;&gt;"",'BOS-Sicherheitskarten'!AD23,"")</f>
        <v/>
      </c>
      <c r="AF5" s="55" t="str">
        <f>IF('BOS-Sicherheitskarten'!AE23&lt;&gt;"",'BOS-Sicherheitskarten'!AE23,"")</f>
        <v/>
      </c>
      <c r="AG5" s="55" t="str">
        <f>IF('BOS-Sicherheitskarten'!AF23&lt;&gt;"",'BOS-Sicherheitskarten'!AF23,"")</f>
        <v/>
      </c>
      <c r="AH5" s="55" t="str">
        <f>IF('BOS-Sicherheitskarten'!AG23&lt;&gt;"",'BOS-Sicherheitskarten'!AG23,"")</f>
        <v/>
      </c>
      <c r="AI5" s="55" t="str">
        <f>IF('BOS-Sicherheitskarten'!AH23&lt;&gt;"",'BOS-Sicherheitskarten'!AH23,"")</f>
        <v/>
      </c>
      <c r="AJ5" s="55" t="str">
        <f>IF('BOS-Sicherheitskarten'!AI23&lt;&gt;"",'BOS-Sicherheitskarten'!AI23,"")</f>
        <v/>
      </c>
      <c r="AK5" s="56" t="str">
        <f>IF('BOS-Sicherheitskarten'!B23&lt;&gt;"",'BOS-Sicherheitskarten'!$S$6,"")</f>
        <v/>
      </c>
      <c r="AL5" s="56" t="str">
        <f>IF('BOS-Sicherheitskarten'!B23&lt;&gt;"",'BOS-Sicherheitskarten'!$S$7,"")</f>
        <v/>
      </c>
      <c r="AM5" s="56" t="str">
        <f>IF('BOS-Sicherheitskarten'!B23&lt;&gt;"","Sehr geehrte Damen und Herren","")</f>
        <v/>
      </c>
      <c r="AN5" s="56" t="str">
        <f>IF('BOS-Sicherheitskarten'!B23&lt;&gt;"",'BOS-Sicherheitskarten'!$S$10,"")</f>
        <v/>
      </c>
      <c r="AO5" s="56" t="str">
        <f>IF('BOS-Sicherheitskarten'!B23&lt;&gt;"",'BOS-Sicherheitskarten'!$S$11,"")</f>
        <v/>
      </c>
      <c r="AP5" s="56" t="str">
        <f>IF('BOS-Sicherheitskarten'!B23&lt;&gt;"",'BOS-Sicherheitskarten'!$S$12,"")</f>
        <v/>
      </c>
      <c r="AQ5" s="56" t="str">
        <f>IF('BOS-Sicherheitskarten'!B23&lt;&gt;"",TEXT('BOS-Sicherheitskarten'!$AI$6,"TT.MM.JJJJ"),"")</f>
        <v/>
      </c>
      <c r="AR5" s="58" t="str">
        <f>IF('BOS-Sicherheitskarten'!B23&lt;&gt;"",'BOS-Sicherheitskarten'!$S$14,"")</f>
        <v/>
      </c>
      <c r="AS5" s="42"/>
      <c r="AT5" s="42"/>
      <c r="AU5" s="42"/>
      <c r="AV5" s="57"/>
      <c r="AW5" s="42"/>
      <c r="AX5" s="42"/>
      <c r="AY5" s="42"/>
      <c r="AZ5" s="42"/>
      <c r="BA5" s="42"/>
      <c r="BB5" s="42"/>
      <c r="BC5" s="58"/>
      <c r="BD5" s="56" t="str">
        <f>IF('BOS-Sicherheitskarten'!B23&lt;&gt;"",'BOS-Sicherheitskarten'!$S$13,"")</f>
        <v/>
      </c>
      <c r="BE5" s="56" t="str">
        <f>IF('BOS-Sicherheitskarten'!B23&lt;&gt;"",'BOS-Sicherheitskarten'!$D$6,"")</f>
        <v/>
      </c>
    </row>
    <row r="6" spans="1:57" x14ac:dyDescent="0.25">
      <c r="A6" s="51">
        <v>4</v>
      </c>
      <c r="B6" s="52" t="str">
        <f>IF('BOS-Sicherheitskarten'!B24&lt;&gt;"",'BOS-Sicherheitskarten'!$D$16,"")</f>
        <v/>
      </c>
      <c r="C6" s="53" t="str">
        <f>'BOS-Sicherheitskarten'!B24</f>
        <v/>
      </c>
      <c r="D6" s="53" t="str">
        <f>IF('BOS-Sicherheitskarten'!C24&lt;&gt;"",'BOS-Sicherheitskarten'!C24,"")</f>
        <v/>
      </c>
      <c r="E6" s="53" t="str">
        <f>IF('BOS-Sicherheitskarten'!D24&lt;&gt;"",'BOS-Sicherheitskarten'!D24,"")</f>
        <v/>
      </c>
      <c r="F6" s="53" t="str">
        <f>IF('BOS-Sicherheitskarten'!E24&lt;&gt;"",'BOS-Sicherheitskarten'!E24,"")</f>
        <v/>
      </c>
      <c r="G6" s="53" t="str">
        <f>IF('BOS-Sicherheitskarten'!F24&lt;&gt;"",'BOS-Sicherheitskarten'!F24,"")</f>
        <v/>
      </c>
      <c r="H6" s="54" t="str">
        <f>IF('BOS-Sicherheitskarten'!G24&lt;&gt;"",'BOS-Sicherheitskarten'!G24,"")</f>
        <v>B</v>
      </c>
      <c r="I6" s="54" t="str">
        <f>IF('BOS-Sicherheitskarten'!H24&lt;&gt;"",'BOS-Sicherheitskarten'!H24,"")</f>
        <v>W</v>
      </c>
      <c r="J6" s="55" t="str">
        <f>IF('BOS-Sicherheitskarten'!I24&lt;&gt;"",'BOS-Sicherheitskarten'!I24,"")</f>
        <v/>
      </c>
      <c r="K6" s="55" t="str">
        <f>IF('BOS-Sicherheitskarten'!J24&lt;&gt;"",'BOS-Sicherheitskarten'!J24,"")</f>
        <v/>
      </c>
      <c r="L6" s="55" t="str">
        <f>IF('BOS-Sicherheitskarten'!K24&lt;&gt;"",'BOS-Sicherheitskarten'!K24,"")</f>
        <v/>
      </c>
      <c r="M6" s="54" t="str">
        <f>IF('BOS-Sicherheitskarten'!L24&lt;&gt;"",'BOS-Sicherheitskarten'!L24,"")</f>
        <v/>
      </c>
      <c r="N6" s="54" t="str">
        <f>IF('BOS-Sicherheitskarten'!M24&lt;&gt;"",'BOS-Sicherheitskarten'!M24,"")</f>
        <v/>
      </c>
      <c r="O6" s="54" t="str">
        <f>IF('BOS-Sicherheitskarten'!N24&lt;&gt;"",'BOS-Sicherheitskarten'!N24,"")</f>
        <v/>
      </c>
      <c r="P6" s="55" t="str">
        <f>IF('BOS-Sicherheitskarten'!O24&lt;&gt;"",'BOS-Sicherheitskarten'!O24,"")</f>
        <v/>
      </c>
      <c r="Q6" s="55" t="str">
        <f>IF('BOS-Sicherheitskarten'!P24&lt;&gt;"",'BOS-Sicherheitskarten'!P24,"")</f>
        <v/>
      </c>
      <c r="R6" s="55" t="str">
        <f>IF('BOS-Sicherheitskarten'!Q24&lt;&gt;"",'BOS-Sicherheitskarten'!Q24,"")</f>
        <v/>
      </c>
      <c r="S6" s="55" t="str">
        <f>IF('BOS-Sicherheitskarten'!R24&lt;&gt;"",'BOS-Sicherheitskarten'!R24,"")</f>
        <v/>
      </c>
      <c r="T6" s="55" t="str">
        <f>IF('BOS-Sicherheitskarten'!S24&lt;&gt;"",'BOS-Sicherheitskarten'!S24,"")</f>
        <v/>
      </c>
      <c r="U6" s="54" t="str">
        <f>IF('BOS-Sicherheitskarten'!T24&lt;&gt;"",'BOS-Sicherheitskarten'!T24,"")</f>
        <v/>
      </c>
      <c r="V6" s="54" t="str">
        <f>IF('BOS-Sicherheitskarten'!U24&lt;&gt;"",'BOS-Sicherheitskarten'!U24,"")</f>
        <v/>
      </c>
      <c r="W6" s="54" t="str">
        <f>IF('BOS-Sicherheitskarten'!V24&lt;&gt;"",'BOS-Sicherheitskarten'!V24,"")</f>
        <v/>
      </c>
      <c r="X6" s="54" t="str">
        <f>IF('BOS-Sicherheitskarten'!W24&lt;&gt;"",'BOS-Sicherheitskarten'!W24,"")</f>
        <v/>
      </c>
      <c r="Y6" s="54" t="str">
        <f>IF('BOS-Sicherheitskarten'!X24&lt;&gt;"",'BOS-Sicherheitskarten'!X24,"")</f>
        <v/>
      </c>
      <c r="Z6" s="54" t="str">
        <f>IF('BOS-Sicherheitskarten'!Y24&lt;&gt;"",'BOS-Sicherheitskarten'!Y24,"")</f>
        <v/>
      </c>
      <c r="AA6" s="54" t="str">
        <f>IF('BOS-Sicherheitskarten'!Z24&lt;&gt;"",'BOS-Sicherheitskarten'!Z24,"")</f>
        <v/>
      </c>
      <c r="AB6" s="54" t="str">
        <f>IF('BOS-Sicherheitskarten'!AA24&lt;&gt;"",'BOS-Sicherheitskarten'!AA24,"")</f>
        <v/>
      </c>
      <c r="AC6" s="55" t="str">
        <f>IF('BOS-Sicherheitskarten'!AB24&lt;&gt;"",'BOS-Sicherheitskarten'!AB24,"")</f>
        <v/>
      </c>
      <c r="AD6" s="55" t="str">
        <f>IF('BOS-Sicherheitskarten'!AC24&lt;&gt;"",'BOS-Sicherheitskarten'!AC24,"")</f>
        <v/>
      </c>
      <c r="AE6" s="54" t="str">
        <f>IF('BOS-Sicherheitskarten'!AD24&lt;&gt;"",'BOS-Sicherheitskarten'!AD24,"")</f>
        <v/>
      </c>
      <c r="AF6" s="55" t="str">
        <f>IF('BOS-Sicherheitskarten'!AE24&lt;&gt;"",'BOS-Sicherheitskarten'!AE24,"")</f>
        <v/>
      </c>
      <c r="AG6" s="55" t="str">
        <f>IF('BOS-Sicherheitskarten'!AF24&lt;&gt;"",'BOS-Sicherheitskarten'!AF24,"")</f>
        <v/>
      </c>
      <c r="AH6" s="55" t="str">
        <f>IF('BOS-Sicherheitskarten'!AG24&lt;&gt;"",'BOS-Sicherheitskarten'!AG24,"")</f>
        <v/>
      </c>
      <c r="AI6" s="55" t="str">
        <f>IF('BOS-Sicherheitskarten'!AH24&lt;&gt;"",'BOS-Sicherheitskarten'!AH24,"")</f>
        <v/>
      </c>
      <c r="AJ6" s="55" t="str">
        <f>IF('BOS-Sicherheitskarten'!AI24&lt;&gt;"",'BOS-Sicherheitskarten'!AI24,"")</f>
        <v/>
      </c>
      <c r="AK6" s="56" t="str">
        <f>IF('BOS-Sicherheitskarten'!B24&lt;&gt;"",'BOS-Sicherheitskarten'!$S$6,"")</f>
        <v/>
      </c>
      <c r="AL6" s="56" t="str">
        <f>IF('BOS-Sicherheitskarten'!B24&lt;&gt;"",'BOS-Sicherheitskarten'!$S$7,"")</f>
        <v/>
      </c>
      <c r="AM6" s="56" t="str">
        <f>IF('BOS-Sicherheitskarten'!B24&lt;&gt;"","Sehr geehrte Damen und Herren","")</f>
        <v/>
      </c>
      <c r="AN6" s="56" t="str">
        <f>IF('BOS-Sicherheitskarten'!B24&lt;&gt;"",'BOS-Sicherheitskarten'!$S$10,"")</f>
        <v/>
      </c>
      <c r="AO6" s="56" t="str">
        <f>IF('BOS-Sicherheitskarten'!B24&lt;&gt;"",'BOS-Sicherheitskarten'!$S$11,"")</f>
        <v/>
      </c>
      <c r="AP6" s="56" t="str">
        <f>IF('BOS-Sicherheitskarten'!B24&lt;&gt;"",'BOS-Sicherheitskarten'!$S$12,"")</f>
        <v/>
      </c>
      <c r="AQ6" s="56" t="str">
        <f>IF('BOS-Sicherheitskarten'!B24&lt;&gt;"",TEXT('BOS-Sicherheitskarten'!$AI$6,"TT.MM.JJJJ"),"")</f>
        <v/>
      </c>
      <c r="AR6" s="58" t="str">
        <f>IF('BOS-Sicherheitskarten'!B24&lt;&gt;"",'BOS-Sicherheitskarten'!$S$14,"")</f>
        <v/>
      </c>
      <c r="AS6" s="42"/>
      <c r="AT6" s="42"/>
      <c r="AU6" s="42"/>
      <c r="AV6" s="57"/>
      <c r="AW6" s="42"/>
      <c r="AX6" s="42"/>
      <c r="AY6" s="42"/>
      <c r="AZ6" s="42"/>
      <c r="BA6" s="42"/>
      <c r="BB6" s="42"/>
      <c r="BC6" s="58"/>
      <c r="BD6" s="56" t="str">
        <f>IF('BOS-Sicherheitskarten'!B24&lt;&gt;"",'BOS-Sicherheitskarten'!$S$13,"")</f>
        <v/>
      </c>
      <c r="BE6" s="56" t="str">
        <f>IF('BOS-Sicherheitskarten'!B24&lt;&gt;"",'BOS-Sicherheitskarten'!$D$6,"")</f>
        <v/>
      </c>
    </row>
    <row r="7" spans="1:57" x14ac:dyDescent="0.25">
      <c r="A7" s="51">
        <v>5</v>
      </c>
      <c r="B7" s="52" t="str">
        <f>IF('BOS-Sicherheitskarten'!B25&lt;&gt;"",'BOS-Sicherheitskarten'!$D$16,"")</f>
        <v/>
      </c>
      <c r="C7" s="53" t="str">
        <f>'BOS-Sicherheitskarten'!B25</f>
        <v/>
      </c>
      <c r="D7" s="53" t="str">
        <f>IF('BOS-Sicherheitskarten'!C25&lt;&gt;"",'BOS-Sicherheitskarten'!C25,"")</f>
        <v/>
      </c>
      <c r="E7" s="53" t="str">
        <f>IF('BOS-Sicherheitskarten'!D25&lt;&gt;"",'BOS-Sicherheitskarten'!D25,"")</f>
        <v/>
      </c>
      <c r="F7" s="53" t="str">
        <f>IF('BOS-Sicherheitskarten'!E25&lt;&gt;"",'BOS-Sicherheitskarten'!E25,"")</f>
        <v/>
      </c>
      <c r="G7" s="53" t="str">
        <f>IF('BOS-Sicherheitskarten'!F25&lt;&gt;"",'BOS-Sicherheitskarten'!F25,"")</f>
        <v/>
      </c>
      <c r="H7" s="54" t="str">
        <f>IF('BOS-Sicherheitskarten'!G25&lt;&gt;"",'BOS-Sicherheitskarten'!G25,"")</f>
        <v>B</v>
      </c>
      <c r="I7" s="54" t="str">
        <f>IF('BOS-Sicherheitskarten'!H25&lt;&gt;"",'BOS-Sicherheitskarten'!H25,"")</f>
        <v>W</v>
      </c>
      <c r="J7" s="55" t="str">
        <f>IF('BOS-Sicherheitskarten'!I25&lt;&gt;"",'BOS-Sicherheitskarten'!I25,"")</f>
        <v/>
      </c>
      <c r="K7" s="55" t="str">
        <f>IF('BOS-Sicherheitskarten'!J25&lt;&gt;"",'BOS-Sicherheitskarten'!J25,"")</f>
        <v/>
      </c>
      <c r="L7" s="55" t="str">
        <f>IF('BOS-Sicherheitskarten'!K25&lt;&gt;"",'BOS-Sicherheitskarten'!K25,"")</f>
        <v/>
      </c>
      <c r="M7" s="54" t="str">
        <f>IF('BOS-Sicherheitskarten'!L25&lt;&gt;"",'BOS-Sicherheitskarten'!L25,"")</f>
        <v/>
      </c>
      <c r="N7" s="54" t="str">
        <f>IF('BOS-Sicherheitskarten'!M25&lt;&gt;"",'BOS-Sicherheitskarten'!M25,"")</f>
        <v/>
      </c>
      <c r="O7" s="54" t="str">
        <f>IF('BOS-Sicherheitskarten'!N25&lt;&gt;"",'BOS-Sicherheitskarten'!N25,"")</f>
        <v/>
      </c>
      <c r="P7" s="55" t="str">
        <f>IF('BOS-Sicherheitskarten'!O25&lt;&gt;"",'BOS-Sicherheitskarten'!O25,"")</f>
        <v/>
      </c>
      <c r="Q7" s="55" t="str">
        <f>IF('BOS-Sicherheitskarten'!P25&lt;&gt;"",'BOS-Sicherheitskarten'!P25,"")</f>
        <v/>
      </c>
      <c r="R7" s="55" t="str">
        <f>IF('BOS-Sicherheitskarten'!Q25&lt;&gt;"",'BOS-Sicherheitskarten'!Q25,"")</f>
        <v/>
      </c>
      <c r="S7" s="55" t="str">
        <f>IF('BOS-Sicherheitskarten'!R25&lt;&gt;"",'BOS-Sicherheitskarten'!R25,"")</f>
        <v/>
      </c>
      <c r="T7" s="55" t="str">
        <f>IF('BOS-Sicherheitskarten'!S25&lt;&gt;"",'BOS-Sicherheitskarten'!S25,"")</f>
        <v/>
      </c>
      <c r="U7" s="54" t="str">
        <f>IF('BOS-Sicherheitskarten'!T25&lt;&gt;"",'BOS-Sicherheitskarten'!T25,"")</f>
        <v/>
      </c>
      <c r="V7" s="54" t="str">
        <f>IF('BOS-Sicherheitskarten'!U25&lt;&gt;"",'BOS-Sicherheitskarten'!U25,"")</f>
        <v/>
      </c>
      <c r="W7" s="54" t="str">
        <f>IF('BOS-Sicherheitskarten'!V25&lt;&gt;"",'BOS-Sicherheitskarten'!V25,"")</f>
        <v/>
      </c>
      <c r="X7" s="54" t="str">
        <f>IF('BOS-Sicherheitskarten'!W25&lt;&gt;"",'BOS-Sicherheitskarten'!W25,"")</f>
        <v/>
      </c>
      <c r="Y7" s="54" t="str">
        <f>IF('BOS-Sicherheitskarten'!X25&lt;&gt;"",'BOS-Sicherheitskarten'!X25,"")</f>
        <v/>
      </c>
      <c r="Z7" s="54" t="str">
        <f>IF('BOS-Sicherheitskarten'!Y25&lt;&gt;"",'BOS-Sicherheitskarten'!Y25,"")</f>
        <v/>
      </c>
      <c r="AA7" s="54" t="str">
        <f>IF('BOS-Sicherheitskarten'!Z25&lt;&gt;"",'BOS-Sicherheitskarten'!Z25,"")</f>
        <v/>
      </c>
      <c r="AB7" s="54" t="str">
        <f>IF('BOS-Sicherheitskarten'!AA25&lt;&gt;"",'BOS-Sicherheitskarten'!AA25,"")</f>
        <v/>
      </c>
      <c r="AC7" s="55" t="str">
        <f>IF('BOS-Sicherheitskarten'!AB25&lt;&gt;"",'BOS-Sicherheitskarten'!AB25,"")</f>
        <v/>
      </c>
      <c r="AD7" s="55" t="str">
        <f>IF('BOS-Sicherheitskarten'!AC25&lt;&gt;"",'BOS-Sicherheitskarten'!AC25,"")</f>
        <v/>
      </c>
      <c r="AE7" s="54" t="str">
        <f>IF('BOS-Sicherheitskarten'!AD25&lt;&gt;"",'BOS-Sicherheitskarten'!AD25,"")</f>
        <v/>
      </c>
      <c r="AF7" s="55" t="str">
        <f>IF('BOS-Sicherheitskarten'!AE25&lt;&gt;"",'BOS-Sicherheitskarten'!AE25,"")</f>
        <v/>
      </c>
      <c r="AG7" s="55" t="str">
        <f>IF('BOS-Sicherheitskarten'!AF25&lt;&gt;"",'BOS-Sicherheitskarten'!AF25,"")</f>
        <v/>
      </c>
      <c r="AH7" s="55" t="str">
        <f>IF('BOS-Sicherheitskarten'!AG25&lt;&gt;"",'BOS-Sicherheitskarten'!AG25,"")</f>
        <v/>
      </c>
      <c r="AI7" s="55" t="str">
        <f>IF('BOS-Sicherheitskarten'!AH25&lt;&gt;"",'BOS-Sicherheitskarten'!AH25,"")</f>
        <v/>
      </c>
      <c r="AJ7" s="55" t="str">
        <f>IF('BOS-Sicherheitskarten'!AI25&lt;&gt;"",'BOS-Sicherheitskarten'!AI25,"")</f>
        <v/>
      </c>
      <c r="AK7" s="56" t="str">
        <f>IF('BOS-Sicherheitskarten'!B25&lt;&gt;"",'BOS-Sicherheitskarten'!$S$6,"")</f>
        <v/>
      </c>
      <c r="AL7" s="56" t="str">
        <f>IF('BOS-Sicherheitskarten'!B25&lt;&gt;"",'BOS-Sicherheitskarten'!$S$7,"")</f>
        <v/>
      </c>
      <c r="AM7" s="56" t="str">
        <f>IF('BOS-Sicherheitskarten'!B25&lt;&gt;"","Sehr geehrte Damen und Herren","")</f>
        <v/>
      </c>
      <c r="AN7" s="56" t="str">
        <f>IF('BOS-Sicherheitskarten'!B25&lt;&gt;"",'BOS-Sicherheitskarten'!$S$10,"")</f>
        <v/>
      </c>
      <c r="AO7" s="56" t="str">
        <f>IF('BOS-Sicherheitskarten'!B25&lt;&gt;"",'BOS-Sicherheitskarten'!$S$11,"")</f>
        <v/>
      </c>
      <c r="AP7" s="56" t="str">
        <f>IF('BOS-Sicherheitskarten'!B25&lt;&gt;"",'BOS-Sicherheitskarten'!$S$12,"")</f>
        <v/>
      </c>
      <c r="AQ7" s="56" t="str">
        <f>IF('BOS-Sicherheitskarten'!B25&lt;&gt;"",TEXT('BOS-Sicherheitskarten'!$AI$6,"TT.MM.JJJJ"),"")</f>
        <v/>
      </c>
      <c r="AR7" s="58" t="str">
        <f>IF('BOS-Sicherheitskarten'!B25&lt;&gt;"",'BOS-Sicherheitskarten'!$S$14,"")</f>
        <v/>
      </c>
      <c r="AS7" s="42"/>
      <c r="AT7" s="42"/>
      <c r="AU7" s="42"/>
      <c r="AV7" s="57"/>
      <c r="AW7" s="42"/>
      <c r="AX7" s="42"/>
      <c r="AY7" s="42"/>
      <c r="AZ7" s="42"/>
      <c r="BA7" s="42"/>
      <c r="BB7" s="42"/>
      <c r="BC7" s="58"/>
      <c r="BD7" s="56" t="str">
        <f>IF('BOS-Sicherheitskarten'!B25&lt;&gt;"",'BOS-Sicherheitskarten'!$S$13,"")</f>
        <v/>
      </c>
      <c r="BE7" s="56" t="str">
        <f>IF('BOS-Sicherheitskarten'!B25&lt;&gt;"",'BOS-Sicherheitskarten'!$D$6,"")</f>
        <v/>
      </c>
    </row>
    <row r="8" spans="1:57" x14ac:dyDescent="0.25">
      <c r="A8" s="51">
        <v>6</v>
      </c>
      <c r="B8" s="52" t="str">
        <f>IF('BOS-Sicherheitskarten'!B26&lt;&gt;"",'BOS-Sicherheitskarten'!$D$16,"")</f>
        <v/>
      </c>
      <c r="C8" s="53" t="str">
        <f>'BOS-Sicherheitskarten'!B26</f>
        <v/>
      </c>
      <c r="D8" s="53" t="str">
        <f>IF('BOS-Sicherheitskarten'!C26&lt;&gt;"",'BOS-Sicherheitskarten'!C26,"")</f>
        <v/>
      </c>
      <c r="E8" s="53" t="str">
        <f>IF('BOS-Sicherheitskarten'!D26&lt;&gt;"",'BOS-Sicherheitskarten'!D26,"")</f>
        <v/>
      </c>
      <c r="F8" s="53" t="str">
        <f>IF('BOS-Sicherheitskarten'!E26&lt;&gt;"",'BOS-Sicherheitskarten'!E26,"")</f>
        <v/>
      </c>
      <c r="G8" s="53" t="str">
        <f>IF('BOS-Sicherheitskarten'!F26&lt;&gt;"",'BOS-Sicherheitskarten'!F26,"")</f>
        <v/>
      </c>
      <c r="H8" s="54" t="str">
        <f>IF('BOS-Sicherheitskarten'!G26&lt;&gt;"",'BOS-Sicherheitskarten'!G26,"")</f>
        <v>B</v>
      </c>
      <c r="I8" s="54" t="str">
        <f>IF('BOS-Sicherheitskarten'!H26&lt;&gt;"",'BOS-Sicherheitskarten'!H26,"")</f>
        <v>W</v>
      </c>
      <c r="J8" s="55" t="str">
        <f>IF('BOS-Sicherheitskarten'!I26&lt;&gt;"",'BOS-Sicherheitskarten'!I26,"")</f>
        <v/>
      </c>
      <c r="K8" s="55" t="str">
        <f>IF('BOS-Sicherheitskarten'!J26&lt;&gt;"",'BOS-Sicherheitskarten'!J26,"")</f>
        <v/>
      </c>
      <c r="L8" s="55" t="str">
        <f>IF('BOS-Sicherheitskarten'!K26&lt;&gt;"",'BOS-Sicherheitskarten'!K26,"")</f>
        <v/>
      </c>
      <c r="M8" s="54" t="str">
        <f>IF('BOS-Sicherheitskarten'!L26&lt;&gt;"",'BOS-Sicherheitskarten'!L26,"")</f>
        <v/>
      </c>
      <c r="N8" s="54" t="str">
        <f>IF('BOS-Sicherheitskarten'!M26&lt;&gt;"",'BOS-Sicherheitskarten'!M26,"")</f>
        <v/>
      </c>
      <c r="O8" s="54" t="str">
        <f>IF('BOS-Sicherheitskarten'!N26&lt;&gt;"",'BOS-Sicherheitskarten'!N26,"")</f>
        <v/>
      </c>
      <c r="P8" s="55" t="str">
        <f>IF('BOS-Sicherheitskarten'!O26&lt;&gt;"",'BOS-Sicherheitskarten'!O26,"")</f>
        <v/>
      </c>
      <c r="Q8" s="55" t="str">
        <f>IF('BOS-Sicherheitskarten'!P26&lt;&gt;"",'BOS-Sicherheitskarten'!P26,"")</f>
        <v/>
      </c>
      <c r="R8" s="55" t="str">
        <f>IF('BOS-Sicherheitskarten'!Q26&lt;&gt;"",'BOS-Sicherheitskarten'!Q26,"")</f>
        <v/>
      </c>
      <c r="S8" s="55" t="str">
        <f>IF('BOS-Sicherheitskarten'!R26&lt;&gt;"",'BOS-Sicherheitskarten'!R26,"")</f>
        <v/>
      </c>
      <c r="T8" s="55" t="str">
        <f>IF('BOS-Sicherheitskarten'!S26&lt;&gt;"",'BOS-Sicherheitskarten'!S26,"")</f>
        <v/>
      </c>
      <c r="U8" s="54" t="str">
        <f>IF('BOS-Sicherheitskarten'!T26&lt;&gt;"",'BOS-Sicherheitskarten'!T26,"")</f>
        <v/>
      </c>
      <c r="V8" s="54" t="str">
        <f>IF('BOS-Sicherheitskarten'!U26&lt;&gt;"",'BOS-Sicherheitskarten'!U26,"")</f>
        <v/>
      </c>
      <c r="W8" s="54" t="str">
        <f>IF('BOS-Sicherheitskarten'!V26&lt;&gt;"",'BOS-Sicherheitskarten'!V26,"")</f>
        <v/>
      </c>
      <c r="X8" s="54" t="str">
        <f>IF('BOS-Sicherheitskarten'!W26&lt;&gt;"",'BOS-Sicherheitskarten'!W26,"")</f>
        <v/>
      </c>
      <c r="Y8" s="54" t="str">
        <f>IF('BOS-Sicherheitskarten'!X26&lt;&gt;"",'BOS-Sicherheitskarten'!X26,"")</f>
        <v/>
      </c>
      <c r="Z8" s="54" t="str">
        <f>IF('BOS-Sicherheitskarten'!Y26&lt;&gt;"",'BOS-Sicherheitskarten'!Y26,"")</f>
        <v/>
      </c>
      <c r="AA8" s="54" t="str">
        <f>IF('BOS-Sicherheitskarten'!Z26&lt;&gt;"",'BOS-Sicherheitskarten'!Z26,"")</f>
        <v/>
      </c>
      <c r="AB8" s="54" t="str">
        <f>IF('BOS-Sicherheitskarten'!AA26&lt;&gt;"",'BOS-Sicherheitskarten'!AA26,"")</f>
        <v/>
      </c>
      <c r="AC8" s="55" t="str">
        <f>IF('BOS-Sicherheitskarten'!AB26&lt;&gt;"",'BOS-Sicherheitskarten'!AB26,"")</f>
        <v/>
      </c>
      <c r="AD8" s="55" t="str">
        <f>IF('BOS-Sicherheitskarten'!AC26&lt;&gt;"",'BOS-Sicherheitskarten'!AC26,"")</f>
        <v/>
      </c>
      <c r="AE8" s="54" t="str">
        <f>IF('BOS-Sicherheitskarten'!AD26&lt;&gt;"",'BOS-Sicherheitskarten'!AD26,"")</f>
        <v/>
      </c>
      <c r="AF8" s="55" t="str">
        <f>IF('BOS-Sicherheitskarten'!AE26&lt;&gt;"",'BOS-Sicherheitskarten'!AE26,"")</f>
        <v/>
      </c>
      <c r="AG8" s="55" t="str">
        <f>IF('BOS-Sicherheitskarten'!AF26&lt;&gt;"",'BOS-Sicherheitskarten'!AF26,"")</f>
        <v/>
      </c>
      <c r="AH8" s="55" t="str">
        <f>IF('BOS-Sicherheitskarten'!AG26&lt;&gt;"",'BOS-Sicherheitskarten'!AG26,"")</f>
        <v/>
      </c>
      <c r="AI8" s="55" t="str">
        <f>IF('BOS-Sicherheitskarten'!AH26&lt;&gt;"",'BOS-Sicherheitskarten'!AH26,"")</f>
        <v/>
      </c>
      <c r="AJ8" s="55" t="str">
        <f>IF('BOS-Sicherheitskarten'!AI26&lt;&gt;"",'BOS-Sicherheitskarten'!AI26,"")</f>
        <v xml:space="preserve"> </v>
      </c>
      <c r="AK8" s="56" t="str">
        <f>IF('BOS-Sicherheitskarten'!B26&lt;&gt;"",'BOS-Sicherheitskarten'!$S$6,"")</f>
        <v/>
      </c>
      <c r="AL8" s="56" t="str">
        <f>IF('BOS-Sicherheitskarten'!B26&lt;&gt;"",'BOS-Sicherheitskarten'!$S$7,"")</f>
        <v/>
      </c>
      <c r="AM8" s="56" t="str">
        <f>IF('BOS-Sicherheitskarten'!B26&lt;&gt;"","Sehr geehrte Damen und Herren","")</f>
        <v/>
      </c>
      <c r="AN8" s="56" t="str">
        <f>IF('BOS-Sicherheitskarten'!B26&lt;&gt;"",'BOS-Sicherheitskarten'!$S$10,"")</f>
        <v/>
      </c>
      <c r="AO8" s="56" t="str">
        <f>IF('BOS-Sicherheitskarten'!B26&lt;&gt;"",'BOS-Sicherheitskarten'!$S$11,"")</f>
        <v/>
      </c>
      <c r="AP8" s="56" t="str">
        <f>IF('BOS-Sicherheitskarten'!B26&lt;&gt;"",'BOS-Sicherheitskarten'!$S$12,"")</f>
        <v/>
      </c>
      <c r="AQ8" s="56" t="str">
        <f>IF('BOS-Sicherheitskarten'!B26&lt;&gt;"",TEXT('BOS-Sicherheitskarten'!$AI$6,"TT.MM.JJJJ"),"")</f>
        <v/>
      </c>
      <c r="AR8" s="58" t="str">
        <f>IF('BOS-Sicherheitskarten'!B26&lt;&gt;"",'BOS-Sicherheitskarten'!$S$14,"")</f>
        <v/>
      </c>
      <c r="AS8" s="42"/>
      <c r="AT8" s="42"/>
      <c r="AU8" s="42"/>
      <c r="AV8" s="57"/>
      <c r="AW8" s="42"/>
      <c r="AX8" s="42"/>
      <c r="AY8" s="42"/>
      <c r="AZ8" s="42"/>
      <c r="BA8" s="42"/>
      <c r="BB8" s="42"/>
      <c r="BC8" s="58"/>
      <c r="BD8" s="56" t="str">
        <f>IF('BOS-Sicherheitskarten'!B26&lt;&gt;"",'BOS-Sicherheitskarten'!$S$13,"")</f>
        <v/>
      </c>
      <c r="BE8" s="56" t="str">
        <f>IF('BOS-Sicherheitskarten'!B26&lt;&gt;"",'BOS-Sicherheitskarten'!$D$6,"")</f>
        <v/>
      </c>
    </row>
    <row r="9" spans="1:57" x14ac:dyDescent="0.25">
      <c r="A9" s="51">
        <v>7</v>
      </c>
      <c r="B9" s="52" t="str">
        <f>IF('BOS-Sicherheitskarten'!B27&lt;&gt;"",'BOS-Sicherheitskarten'!$D$16,"")</f>
        <v/>
      </c>
      <c r="C9" s="53" t="str">
        <f>'BOS-Sicherheitskarten'!B27</f>
        <v/>
      </c>
      <c r="D9" s="53" t="str">
        <f>IF('BOS-Sicherheitskarten'!C27&lt;&gt;"",'BOS-Sicherheitskarten'!C27,"")</f>
        <v/>
      </c>
      <c r="E9" s="53" t="str">
        <f>IF('BOS-Sicherheitskarten'!D27&lt;&gt;"",'BOS-Sicherheitskarten'!D27,"")</f>
        <v/>
      </c>
      <c r="F9" s="53" t="str">
        <f>IF('BOS-Sicherheitskarten'!E27&lt;&gt;"",'BOS-Sicherheitskarten'!E27,"")</f>
        <v/>
      </c>
      <c r="G9" s="53" t="str">
        <f>IF('BOS-Sicherheitskarten'!F27&lt;&gt;"",'BOS-Sicherheitskarten'!F27,"")</f>
        <v/>
      </c>
      <c r="H9" s="54" t="str">
        <f>IF('BOS-Sicherheitskarten'!G27&lt;&gt;"",'BOS-Sicherheitskarten'!G27,"")</f>
        <v>B</v>
      </c>
      <c r="I9" s="54" t="str">
        <f>IF('BOS-Sicherheitskarten'!H27&lt;&gt;"",'BOS-Sicherheitskarten'!H27,"")</f>
        <v>W</v>
      </c>
      <c r="J9" s="55" t="str">
        <f>IF('BOS-Sicherheitskarten'!I27&lt;&gt;"",'BOS-Sicherheitskarten'!I27,"")</f>
        <v/>
      </c>
      <c r="K9" s="55" t="str">
        <f>IF('BOS-Sicherheitskarten'!J27&lt;&gt;"",'BOS-Sicherheitskarten'!J27,"")</f>
        <v/>
      </c>
      <c r="L9" s="55" t="str">
        <f>IF('BOS-Sicherheitskarten'!K27&lt;&gt;"",'BOS-Sicherheitskarten'!K27,"")</f>
        <v/>
      </c>
      <c r="M9" s="54" t="str">
        <f>IF('BOS-Sicherheitskarten'!L27&lt;&gt;"",'BOS-Sicherheitskarten'!L27,"")</f>
        <v/>
      </c>
      <c r="N9" s="54" t="str">
        <f>IF('BOS-Sicherheitskarten'!M27&lt;&gt;"",'BOS-Sicherheitskarten'!M27,"")</f>
        <v/>
      </c>
      <c r="O9" s="54" t="str">
        <f>IF('BOS-Sicherheitskarten'!N27&lt;&gt;"",'BOS-Sicherheitskarten'!N27,"")</f>
        <v/>
      </c>
      <c r="P9" s="55" t="str">
        <f>IF('BOS-Sicherheitskarten'!O27&lt;&gt;"",'BOS-Sicherheitskarten'!O27,"")</f>
        <v/>
      </c>
      <c r="Q9" s="55" t="str">
        <f>IF('BOS-Sicherheitskarten'!P27&lt;&gt;"",'BOS-Sicherheitskarten'!P27,"")</f>
        <v/>
      </c>
      <c r="R9" s="55" t="str">
        <f>IF('BOS-Sicherheitskarten'!Q27&lt;&gt;"",'BOS-Sicherheitskarten'!Q27,"")</f>
        <v/>
      </c>
      <c r="S9" s="55" t="str">
        <f>IF('BOS-Sicherheitskarten'!R27&lt;&gt;"",'BOS-Sicherheitskarten'!R27,"")</f>
        <v/>
      </c>
      <c r="T9" s="55" t="str">
        <f>IF('BOS-Sicherheitskarten'!S27&lt;&gt;"",'BOS-Sicherheitskarten'!S27,"")</f>
        <v/>
      </c>
      <c r="U9" s="54" t="str">
        <f>IF('BOS-Sicherheitskarten'!T27&lt;&gt;"",'BOS-Sicherheitskarten'!T27,"")</f>
        <v/>
      </c>
      <c r="V9" s="54" t="str">
        <f>IF('BOS-Sicherheitskarten'!U27&lt;&gt;"",'BOS-Sicherheitskarten'!U27,"")</f>
        <v/>
      </c>
      <c r="W9" s="54" t="str">
        <f>IF('BOS-Sicherheitskarten'!V27&lt;&gt;"",'BOS-Sicherheitskarten'!V27,"")</f>
        <v/>
      </c>
      <c r="X9" s="54" t="str">
        <f>IF('BOS-Sicherheitskarten'!W27&lt;&gt;"",'BOS-Sicherheitskarten'!W27,"")</f>
        <v/>
      </c>
      <c r="Y9" s="54" t="str">
        <f>IF('BOS-Sicherheitskarten'!X27&lt;&gt;"",'BOS-Sicherheitskarten'!X27,"")</f>
        <v/>
      </c>
      <c r="Z9" s="54" t="str">
        <f>IF('BOS-Sicherheitskarten'!Y27&lt;&gt;"",'BOS-Sicherheitskarten'!Y27,"")</f>
        <v/>
      </c>
      <c r="AA9" s="54" t="str">
        <f>IF('BOS-Sicherheitskarten'!Z27&lt;&gt;"",'BOS-Sicherheitskarten'!Z27,"")</f>
        <v/>
      </c>
      <c r="AB9" s="54" t="str">
        <f>IF('BOS-Sicherheitskarten'!AA27&lt;&gt;"",'BOS-Sicherheitskarten'!AA27,"")</f>
        <v/>
      </c>
      <c r="AC9" s="55" t="str">
        <f>IF('BOS-Sicherheitskarten'!AB27&lt;&gt;"",'BOS-Sicherheitskarten'!AB27,"")</f>
        <v/>
      </c>
      <c r="AD9" s="55" t="str">
        <f>IF('BOS-Sicherheitskarten'!AC27&lt;&gt;"",'BOS-Sicherheitskarten'!AC27,"")</f>
        <v/>
      </c>
      <c r="AE9" s="54" t="str">
        <f>IF('BOS-Sicherheitskarten'!AD27&lt;&gt;"",'BOS-Sicherheitskarten'!AD27,"")</f>
        <v/>
      </c>
      <c r="AF9" s="55" t="str">
        <f>IF('BOS-Sicherheitskarten'!AE27&lt;&gt;"",'BOS-Sicherheitskarten'!AE27,"")</f>
        <v/>
      </c>
      <c r="AG9" s="55" t="str">
        <f>IF('BOS-Sicherheitskarten'!AF27&lt;&gt;"",'BOS-Sicherheitskarten'!AF27,"")</f>
        <v/>
      </c>
      <c r="AH9" s="55" t="str">
        <f>IF('BOS-Sicherheitskarten'!AG27&lt;&gt;"",'BOS-Sicherheitskarten'!AG27,"")</f>
        <v/>
      </c>
      <c r="AI9" s="55" t="str">
        <f>IF('BOS-Sicherheitskarten'!AH27&lt;&gt;"",'BOS-Sicherheitskarten'!AH27,"")</f>
        <v/>
      </c>
      <c r="AJ9" s="55" t="str">
        <f>IF('BOS-Sicherheitskarten'!AI27&lt;&gt;"",'BOS-Sicherheitskarten'!AI27,"")</f>
        <v/>
      </c>
      <c r="AK9" s="56" t="str">
        <f>IF('BOS-Sicherheitskarten'!B27&lt;&gt;"",'BOS-Sicherheitskarten'!$S$6,"")</f>
        <v/>
      </c>
      <c r="AL9" s="56" t="str">
        <f>IF('BOS-Sicherheitskarten'!B27&lt;&gt;"",'BOS-Sicherheitskarten'!$S$7,"")</f>
        <v/>
      </c>
      <c r="AM9" s="56" t="str">
        <f>IF('BOS-Sicherheitskarten'!B27&lt;&gt;"","Sehr geehrte Damen und Herren","")</f>
        <v/>
      </c>
      <c r="AN9" s="56" t="str">
        <f>IF('BOS-Sicherheitskarten'!B27&lt;&gt;"",'BOS-Sicherheitskarten'!$S$10,"")</f>
        <v/>
      </c>
      <c r="AO9" s="56" t="str">
        <f>IF('BOS-Sicherheitskarten'!B27&lt;&gt;"",'BOS-Sicherheitskarten'!$S$11,"")</f>
        <v/>
      </c>
      <c r="AP9" s="56" t="str">
        <f>IF('BOS-Sicherheitskarten'!B27&lt;&gt;"",'BOS-Sicherheitskarten'!$S$12,"")</f>
        <v/>
      </c>
      <c r="AQ9" s="56" t="str">
        <f>IF('BOS-Sicherheitskarten'!B27&lt;&gt;"",TEXT('BOS-Sicherheitskarten'!$AI$6,"TT.MM.JJJJ"),"")</f>
        <v/>
      </c>
      <c r="AR9" s="58" t="str">
        <f>IF('BOS-Sicherheitskarten'!B27&lt;&gt;"",'BOS-Sicherheitskarten'!$S$14,"")</f>
        <v/>
      </c>
      <c r="AS9" s="42"/>
      <c r="AT9" s="42"/>
      <c r="AU9" s="42"/>
      <c r="AV9" s="57"/>
      <c r="AW9" s="42"/>
      <c r="AX9" s="42"/>
      <c r="AY9" s="42"/>
      <c r="AZ9" s="42"/>
      <c r="BA9" s="42"/>
      <c r="BB9" s="42"/>
      <c r="BC9" s="58"/>
      <c r="BD9" s="56" t="str">
        <f>IF('BOS-Sicherheitskarten'!B27&lt;&gt;"",'BOS-Sicherheitskarten'!$S$13,"")</f>
        <v/>
      </c>
      <c r="BE9" s="56" t="str">
        <f>IF('BOS-Sicherheitskarten'!B27&lt;&gt;"",'BOS-Sicherheitskarten'!$D$6,"")</f>
        <v/>
      </c>
    </row>
    <row r="10" spans="1:57" x14ac:dyDescent="0.25">
      <c r="A10" s="51">
        <v>8</v>
      </c>
      <c r="B10" s="52" t="str">
        <f>IF('BOS-Sicherheitskarten'!B28&lt;&gt;"",'BOS-Sicherheitskarten'!$D$16,"")</f>
        <v/>
      </c>
      <c r="C10" s="53" t="str">
        <f>'BOS-Sicherheitskarten'!B28</f>
        <v/>
      </c>
      <c r="D10" s="53" t="str">
        <f>IF('BOS-Sicherheitskarten'!C28&lt;&gt;"",'BOS-Sicherheitskarten'!C28,"")</f>
        <v/>
      </c>
      <c r="E10" s="53" t="str">
        <f>IF('BOS-Sicherheitskarten'!D28&lt;&gt;"",'BOS-Sicherheitskarten'!D28,"")</f>
        <v/>
      </c>
      <c r="F10" s="53" t="str">
        <f>IF('BOS-Sicherheitskarten'!E28&lt;&gt;"",'BOS-Sicherheitskarten'!E28,"")</f>
        <v/>
      </c>
      <c r="G10" s="53" t="str">
        <f>IF('BOS-Sicherheitskarten'!F28&lt;&gt;"",'BOS-Sicherheitskarten'!F28,"")</f>
        <v/>
      </c>
      <c r="H10" s="54" t="str">
        <f>IF('BOS-Sicherheitskarten'!G28&lt;&gt;"",'BOS-Sicherheitskarten'!G28,"")</f>
        <v>B</v>
      </c>
      <c r="I10" s="54" t="str">
        <f>IF('BOS-Sicherheitskarten'!H28&lt;&gt;"",'BOS-Sicherheitskarten'!H28,"")</f>
        <v>W</v>
      </c>
      <c r="J10" s="55" t="str">
        <f>IF('BOS-Sicherheitskarten'!I28&lt;&gt;"",'BOS-Sicherheitskarten'!I28,"")</f>
        <v/>
      </c>
      <c r="K10" s="55" t="str">
        <f>IF('BOS-Sicherheitskarten'!J28&lt;&gt;"",'BOS-Sicherheitskarten'!J28,"")</f>
        <v/>
      </c>
      <c r="L10" s="55" t="str">
        <f>IF('BOS-Sicherheitskarten'!K28&lt;&gt;"",'BOS-Sicherheitskarten'!K28,"")</f>
        <v/>
      </c>
      <c r="M10" s="54" t="str">
        <f>IF('BOS-Sicherheitskarten'!L28&lt;&gt;"",'BOS-Sicherheitskarten'!L28,"")</f>
        <v/>
      </c>
      <c r="N10" s="54" t="str">
        <f>IF('BOS-Sicherheitskarten'!M28&lt;&gt;"",'BOS-Sicherheitskarten'!M28,"")</f>
        <v/>
      </c>
      <c r="O10" s="54" t="str">
        <f>IF('BOS-Sicherheitskarten'!N28&lt;&gt;"",'BOS-Sicherheitskarten'!N28,"")</f>
        <v/>
      </c>
      <c r="P10" s="55" t="str">
        <f>IF('BOS-Sicherheitskarten'!O28&lt;&gt;"",'BOS-Sicherheitskarten'!O28,"")</f>
        <v/>
      </c>
      <c r="Q10" s="55" t="str">
        <f>IF('BOS-Sicherheitskarten'!P28&lt;&gt;"",'BOS-Sicherheitskarten'!P28,"")</f>
        <v/>
      </c>
      <c r="R10" s="55" t="str">
        <f>IF('BOS-Sicherheitskarten'!Q28&lt;&gt;"",'BOS-Sicherheitskarten'!Q28,"")</f>
        <v/>
      </c>
      <c r="S10" s="55" t="str">
        <f>IF('BOS-Sicherheitskarten'!R28&lt;&gt;"",'BOS-Sicherheitskarten'!R28,"")</f>
        <v/>
      </c>
      <c r="T10" s="55" t="str">
        <f>IF('BOS-Sicherheitskarten'!S28&lt;&gt;"",'BOS-Sicherheitskarten'!S28,"")</f>
        <v/>
      </c>
      <c r="U10" s="54" t="str">
        <f>IF('BOS-Sicherheitskarten'!T28&lt;&gt;"",'BOS-Sicherheitskarten'!T28,"")</f>
        <v/>
      </c>
      <c r="V10" s="54" t="str">
        <f>IF('BOS-Sicherheitskarten'!U28&lt;&gt;"",'BOS-Sicherheitskarten'!U28,"")</f>
        <v/>
      </c>
      <c r="W10" s="54" t="str">
        <f>IF('BOS-Sicherheitskarten'!V28&lt;&gt;"",'BOS-Sicherheitskarten'!V28,"")</f>
        <v/>
      </c>
      <c r="X10" s="54" t="str">
        <f>IF('BOS-Sicherheitskarten'!W28&lt;&gt;"",'BOS-Sicherheitskarten'!W28,"")</f>
        <v/>
      </c>
      <c r="Y10" s="54" t="str">
        <f>IF('BOS-Sicherheitskarten'!X28&lt;&gt;"",'BOS-Sicherheitskarten'!X28,"")</f>
        <v/>
      </c>
      <c r="Z10" s="54" t="str">
        <f>IF('BOS-Sicherheitskarten'!Y28&lt;&gt;"",'BOS-Sicherheitskarten'!Y28,"")</f>
        <v/>
      </c>
      <c r="AA10" s="54" t="str">
        <f>IF('BOS-Sicherheitskarten'!Z28&lt;&gt;"",'BOS-Sicherheitskarten'!Z28,"")</f>
        <v/>
      </c>
      <c r="AB10" s="54" t="str">
        <f>IF('BOS-Sicherheitskarten'!AA28&lt;&gt;"",'BOS-Sicherheitskarten'!AA28,"")</f>
        <v/>
      </c>
      <c r="AC10" s="55" t="str">
        <f>IF('BOS-Sicherheitskarten'!AB28&lt;&gt;"",'BOS-Sicherheitskarten'!AB28,"")</f>
        <v/>
      </c>
      <c r="AD10" s="55" t="str">
        <f>IF('BOS-Sicherheitskarten'!AC28&lt;&gt;"",'BOS-Sicherheitskarten'!AC28,"")</f>
        <v/>
      </c>
      <c r="AE10" s="54" t="str">
        <f>IF('BOS-Sicherheitskarten'!AD28&lt;&gt;"",'BOS-Sicherheitskarten'!AD28,"")</f>
        <v/>
      </c>
      <c r="AF10" s="55" t="str">
        <f>IF('BOS-Sicherheitskarten'!AE28&lt;&gt;"",'BOS-Sicherheitskarten'!AE28,"")</f>
        <v/>
      </c>
      <c r="AG10" s="55" t="str">
        <f>IF('BOS-Sicherheitskarten'!AF28&lt;&gt;"",'BOS-Sicherheitskarten'!AF28,"")</f>
        <v/>
      </c>
      <c r="AH10" s="55" t="str">
        <f>IF('BOS-Sicherheitskarten'!AG28&lt;&gt;"",'BOS-Sicherheitskarten'!AG28,"")</f>
        <v/>
      </c>
      <c r="AI10" s="55" t="str">
        <f>IF('BOS-Sicherheitskarten'!AH28&lt;&gt;"",'BOS-Sicherheitskarten'!AH28,"")</f>
        <v/>
      </c>
      <c r="AJ10" s="55" t="str">
        <f>IF('BOS-Sicherheitskarten'!AI28&lt;&gt;"",'BOS-Sicherheitskarten'!AI28,"")</f>
        <v/>
      </c>
      <c r="AK10" s="56" t="str">
        <f>IF('BOS-Sicherheitskarten'!B28&lt;&gt;"",'BOS-Sicherheitskarten'!$S$6,"")</f>
        <v/>
      </c>
      <c r="AL10" s="56" t="str">
        <f>IF('BOS-Sicherheitskarten'!B28&lt;&gt;"",'BOS-Sicherheitskarten'!$S$7,"")</f>
        <v/>
      </c>
      <c r="AM10" s="56" t="str">
        <f>IF('BOS-Sicherheitskarten'!B28&lt;&gt;"","Sehr geehrte Damen und Herren","")</f>
        <v/>
      </c>
      <c r="AN10" s="56" t="str">
        <f>IF('BOS-Sicherheitskarten'!B28&lt;&gt;"",'BOS-Sicherheitskarten'!$S$10,"")</f>
        <v/>
      </c>
      <c r="AO10" s="56" t="str">
        <f>IF('BOS-Sicherheitskarten'!B28&lt;&gt;"",'BOS-Sicherheitskarten'!$S$11,"")</f>
        <v/>
      </c>
      <c r="AP10" s="56" t="str">
        <f>IF('BOS-Sicherheitskarten'!B28&lt;&gt;"",'BOS-Sicherheitskarten'!$S$12,"")</f>
        <v/>
      </c>
      <c r="AQ10" s="56" t="str">
        <f>IF('BOS-Sicherheitskarten'!B28&lt;&gt;"",TEXT('BOS-Sicherheitskarten'!$AI$6,"TT.MM.JJJJ"),"")</f>
        <v/>
      </c>
      <c r="AR10" s="58" t="str">
        <f>IF('BOS-Sicherheitskarten'!B28&lt;&gt;"",'BOS-Sicherheitskarten'!$S$14,"")</f>
        <v/>
      </c>
      <c r="AS10" s="42"/>
      <c r="AT10" s="42"/>
      <c r="AU10" s="42"/>
      <c r="AV10" s="57"/>
      <c r="AW10" s="42"/>
      <c r="AX10" s="42"/>
      <c r="AY10" s="42"/>
      <c r="AZ10" s="42"/>
      <c r="BA10" s="42"/>
      <c r="BB10" s="42"/>
      <c r="BC10" s="58"/>
      <c r="BD10" s="56" t="str">
        <f>IF('BOS-Sicherheitskarten'!B28&lt;&gt;"",'BOS-Sicherheitskarten'!$S$13,"")</f>
        <v/>
      </c>
      <c r="BE10" s="56" t="str">
        <f>IF('BOS-Sicherheitskarten'!B28&lt;&gt;"",'BOS-Sicherheitskarten'!$D$6,"")</f>
        <v/>
      </c>
    </row>
    <row r="11" spans="1:57" x14ac:dyDescent="0.25">
      <c r="A11" s="51">
        <v>9</v>
      </c>
      <c r="B11" s="52" t="str">
        <f>IF('BOS-Sicherheitskarten'!B29&lt;&gt;"",'BOS-Sicherheitskarten'!$D$16,"")</f>
        <v/>
      </c>
      <c r="C11" s="53" t="str">
        <f>'BOS-Sicherheitskarten'!B29</f>
        <v/>
      </c>
      <c r="D11" s="53" t="str">
        <f>IF('BOS-Sicherheitskarten'!C29&lt;&gt;"",'BOS-Sicherheitskarten'!C29,"")</f>
        <v/>
      </c>
      <c r="E11" s="53" t="str">
        <f>IF('BOS-Sicherheitskarten'!D29&lt;&gt;"",'BOS-Sicherheitskarten'!D29,"")</f>
        <v/>
      </c>
      <c r="F11" s="53" t="str">
        <f>IF('BOS-Sicherheitskarten'!E29&lt;&gt;"",'BOS-Sicherheitskarten'!E29,"")</f>
        <v/>
      </c>
      <c r="G11" s="53" t="str">
        <f>IF('BOS-Sicherheitskarten'!F29&lt;&gt;"",'BOS-Sicherheitskarten'!F29,"")</f>
        <v/>
      </c>
      <c r="H11" s="54" t="str">
        <f>IF('BOS-Sicherheitskarten'!G29&lt;&gt;"",'BOS-Sicherheitskarten'!G29,"")</f>
        <v>B</v>
      </c>
      <c r="I11" s="54" t="str">
        <f>IF('BOS-Sicherheitskarten'!H29&lt;&gt;"",'BOS-Sicherheitskarten'!H29,"")</f>
        <v>W</v>
      </c>
      <c r="J11" s="55" t="str">
        <f>IF('BOS-Sicherheitskarten'!I29&lt;&gt;"",'BOS-Sicherheitskarten'!I29,"")</f>
        <v/>
      </c>
      <c r="K11" s="55" t="str">
        <f>IF('BOS-Sicherheitskarten'!J29&lt;&gt;"",'BOS-Sicherheitskarten'!J29,"")</f>
        <v/>
      </c>
      <c r="L11" s="55" t="str">
        <f>IF('BOS-Sicherheitskarten'!K29&lt;&gt;"",'BOS-Sicherheitskarten'!K29,"")</f>
        <v/>
      </c>
      <c r="M11" s="54" t="str">
        <f>IF('BOS-Sicherheitskarten'!L29&lt;&gt;"",'BOS-Sicherheitskarten'!L29,"")</f>
        <v/>
      </c>
      <c r="N11" s="54" t="str">
        <f>IF('BOS-Sicherheitskarten'!M29&lt;&gt;"",'BOS-Sicherheitskarten'!M29,"")</f>
        <v/>
      </c>
      <c r="O11" s="54" t="str">
        <f>IF('BOS-Sicherheitskarten'!N29&lt;&gt;"",'BOS-Sicherheitskarten'!N29,"")</f>
        <v/>
      </c>
      <c r="P11" s="55" t="str">
        <f>IF('BOS-Sicherheitskarten'!O29&lt;&gt;"",'BOS-Sicherheitskarten'!O29,"")</f>
        <v/>
      </c>
      <c r="Q11" s="55" t="str">
        <f>IF('BOS-Sicherheitskarten'!P29&lt;&gt;"",'BOS-Sicherheitskarten'!P29,"")</f>
        <v/>
      </c>
      <c r="R11" s="55" t="str">
        <f>IF('BOS-Sicherheitskarten'!Q29&lt;&gt;"",'BOS-Sicherheitskarten'!Q29,"")</f>
        <v/>
      </c>
      <c r="S11" s="55" t="str">
        <f>IF('BOS-Sicherheitskarten'!R29&lt;&gt;"",'BOS-Sicherheitskarten'!R29,"")</f>
        <v/>
      </c>
      <c r="T11" s="55" t="str">
        <f>IF('BOS-Sicherheitskarten'!S29&lt;&gt;"",'BOS-Sicherheitskarten'!S29,"")</f>
        <v/>
      </c>
      <c r="U11" s="54" t="str">
        <f>IF('BOS-Sicherheitskarten'!T29&lt;&gt;"",'BOS-Sicherheitskarten'!T29,"")</f>
        <v/>
      </c>
      <c r="V11" s="54" t="str">
        <f>IF('BOS-Sicherheitskarten'!U29&lt;&gt;"",'BOS-Sicherheitskarten'!U29,"")</f>
        <v/>
      </c>
      <c r="W11" s="54" t="str">
        <f>IF('BOS-Sicherheitskarten'!V29&lt;&gt;"",'BOS-Sicherheitskarten'!V29,"")</f>
        <v/>
      </c>
      <c r="X11" s="54" t="str">
        <f>IF('BOS-Sicherheitskarten'!W29&lt;&gt;"",'BOS-Sicherheitskarten'!W29,"")</f>
        <v/>
      </c>
      <c r="Y11" s="54" t="str">
        <f>IF('BOS-Sicherheitskarten'!X29&lt;&gt;"",'BOS-Sicherheitskarten'!X29,"")</f>
        <v/>
      </c>
      <c r="Z11" s="54" t="str">
        <f>IF('BOS-Sicherheitskarten'!Y29&lt;&gt;"",'BOS-Sicherheitskarten'!Y29,"")</f>
        <v/>
      </c>
      <c r="AA11" s="54" t="str">
        <f>IF('BOS-Sicherheitskarten'!Z29&lt;&gt;"",'BOS-Sicherheitskarten'!Z29,"")</f>
        <v/>
      </c>
      <c r="AB11" s="54" t="str">
        <f>IF('BOS-Sicherheitskarten'!AA29&lt;&gt;"",'BOS-Sicherheitskarten'!AA29,"")</f>
        <v/>
      </c>
      <c r="AC11" s="55" t="str">
        <f>IF('BOS-Sicherheitskarten'!AB29&lt;&gt;"",'BOS-Sicherheitskarten'!AB29,"")</f>
        <v/>
      </c>
      <c r="AD11" s="55" t="str">
        <f>IF('BOS-Sicherheitskarten'!AC29&lt;&gt;"",'BOS-Sicherheitskarten'!AC29,"")</f>
        <v/>
      </c>
      <c r="AE11" s="54" t="str">
        <f>IF('BOS-Sicherheitskarten'!AD29&lt;&gt;"",'BOS-Sicherheitskarten'!AD29,"")</f>
        <v/>
      </c>
      <c r="AF11" s="55" t="str">
        <f>IF('BOS-Sicherheitskarten'!AE29&lt;&gt;"",'BOS-Sicherheitskarten'!AE29,"")</f>
        <v/>
      </c>
      <c r="AG11" s="55" t="str">
        <f>IF('BOS-Sicherheitskarten'!AF29&lt;&gt;"",'BOS-Sicherheitskarten'!AF29,"")</f>
        <v/>
      </c>
      <c r="AH11" s="55" t="str">
        <f>IF('BOS-Sicherheitskarten'!AG29&lt;&gt;"",'BOS-Sicherheitskarten'!AG29,"")</f>
        <v/>
      </c>
      <c r="AI11" s="55" t="str">
        <f>IF('BOS-Sicherheitskarten'!AH29&lt;&gt;"",'BOS-Sicherheitskarten'!AH29,"")</f>
        <v/>
      </c>
      <c r="AJ11" s="55" t="str">
        <f>IF('BOS-Sicherheitskarten'!AI29&lt;&gt;"",'BOS-Sicherheitskarten'!AI29,"")</f>
        <v/>
      </c>
      <c r="AK11" s="56" t="str">
        <f>IF('BOS-Sicherheitskarten'!B29&lt;&gt;"",'BOS-Sicherheitskarten'!$S$6,"")</f>
        <v/>
      </c>
      <c r="AL11" s="56" t="str">
        <f>IF('BOS-Sicherheitskarten'!B29&lt;&gt;"",'BOS-Sicherheitskarten'!$S$7,"")</f>
        <v/>
      </c>
      <c r="AM11" s="56" t="str">
        <f>IF('BOS-Sicherheitskarten'!B29&lt;&gt;"","Sehr geehrte Damen und Herren","")</f>
        <v/>
      </c>
      <c r="AN11" s="56" t="str">
        <f>IF('BOS-Sicherheitskarten'!B29&lt;&gt;"",'BOS-Sicherheitskarten'!$S$10,"")</f>
        <v/>
      </c>
      <c r="AO11" s="56" t="str">
        <f>IF('BOS-Sicherheitskarten'!B29&lt;&gt;"",'BOS-Sicherheitskarten'!$S$11,"")</f>
        <v/>
      </c>
      <c r="AP11" s="56" t="str">
        <f>IF('BOS-Sicherheitskarten'!B29&lt;&gt;"",'BOS-Sicherheitskarten'!$S$12,"")</f>
        <v/>
      </c>
      <c r="AQ11" s="56" t="str">
        <f>IF('BOS-Sicherheitskarten'!B29&lt;&gt;"",TEXT('BOS-Sicherheitskarten'!$AI$6,"TT.MM.JJJJ"),"")</f>
        <v/>
      </c>
      <c r="AR11" s="58" t="str">
        <f>IF('BOS-Sicherheitskarten'!B29&lt;&gt;"",'BOS-Sicherheitskarten'!$S$14,"")</f>
        <v/>
      </c>
      <c r="AS11" s="42"/>
      <c r="AT11" s="42"/>
      <c r="AU11" s="42"/>
      <c r="AV11" s="57"/>
      <c r="AW11" s="42"/>
      <c r="AX11" s="42"/>
      <c r="AY11" s="42"/>
      <c r="AZ11" s="42"/>
      <c r="BA11" s="42"/>
      <c r="BB11" s="42"/>
      <c r="BC11" s="58"/>
      <c r="BD11" s="56" t="str">
        <f>IF('BOS-Sicherheitskarten'!B29&lt;&gt;"",'BOS-Sicherheitskarten'!$S$13,"")</f>
        <v/>
      </c>
      <c r="BE11" s="56" t="str">
        <f>IF('BOS-Sicherheitskarten'!B29&lt;&gt;"",'BOS-Sicherheitskarten'!$D$6,"")</f>
        <v/>
      </c>
    </row>
    <row r="12" spans="1:57" x14ac:dyDescent="0.25">
      <c r="A12" s="51">
        <v>10</v>
      </c>
      <c r="B12" s="52" t="str">
        <f>IF('BOS-Sicherheitskarten'!B30&lt;&gt;"",'BOS-Sicherheitskarten'!$D$16,"")</f>
        <v/>
      </c>
      <c r="C12" s="53" t="str">
        <f>'BOS-Sicherheitskarten'!B30</f>
        <v/>
      </c>
      <c r="D12" s="53" t="str">
        <f>IF('BOS-Sicherheitskarten'!C30&lt;&gt;"",'BOS-Sicherheitskarten'!C30,"")</f>
        <v/>
      </c>
      <c r="E12" s="53" t="str">
        <f>IF('BOS-Sicherheitskarten'!D30&lt;&gt;"",'BOS-Sicherheitskarten'!D30,"")</f>
        <v/>
      </c>
      <c r="F12" s="53" t="str">
        <f>IF('BOS-Sicherheitskarten'!E30&lt;&gt;"",'BOS-Sicherheitskarten'!E30,"")</f>
        <v/>
      </c>
      <c r="G12" s="53" t="str">
        <f>IF('BOS-Sicherheitskarten'!F30&lt;&gt;"",'BOS-Sicherheitskarten'!F30,"")</f>
        <v/>
      </c>
      <c r="H12" s="54" t="str">
        <f>IF('BOS-Sicherheitskarten'!G30&lt;&gt;"",'BOS-Sicherheitskarten'!G30,"")</f>
        <v>B</v>
      </c>
      <c r="I12" s="54" t="str">
        <f>IF('BOS-Sicherheitskarten'!H30&lt;&gt;"",'BOS-Sicherheitskarten'!H30,"")</f>
        <v>W</v>
      </c>
      <c r="J12" s="55" t="str">
        <f>IF('BOS-Sicherheitskarten'!I30&lt;&gt;"",'BOS-Sicherheitskarten'!I30,"")</f>
        <v/>
      </c>
      <c r="K12" s="55" t="str">
        <f>IF('BOS-Sicherheitskarten'!J30&lt;&gt;"",'BOS-Sicherheitskarten'!J30,"")</f>
        <v/>
      </c>
      <c r="L12" s="55" t="str">
        <f>IF('BOS-Sicherheitskarten'!K30&lt;&gt;"",'BOS-Sicherheitskarten'!K30,"")</f>
        <v/>
      </c>
      <c r="M12" s="54" t="str">
        <f>IF('BOS-Sicherheitskarten'!L30&lt;&gt;"",'BOS-Sicherheitskarten'!L30,"")</f>
        <v/>
      </c>
      <c r="N12" s="54" t="str">
        <f>IF('BOS-Sicherheitskarten'!M30&lt;&gt;"",'BOS-Sicherheitskarten'!M30,"")</f>
        <v/>
      </c>
      <c r="O12" s="54" t="str">
        <f>IF('BOS-Sicherheitskarten'!N30&lt;&gt;"",'BOS-Sicherheitskarten'!N30,"")</f>
        <v/>
      </c>
      <c r="P12" s="55" t="str">
        <f>IF('BOS-Sicherheitskarten'!O30&lt;&gt;"",'BOS-Sicherheitskarten'!O30,"")</f>
        <v/>
      </c>
      <c r="Q12" s="55" t="str">
        <f>IF('BOS-Sicherheitskarten'!P30&lt;&gt;"",'BOS-Sicherheitskarten'!P30,"")</f>
        <v/>
      </c>
      <c r="R12" s="55" t="str">
        <f>IF('BOS-Sicherheitskarten'!Q30&lt;&gt;"",'BOS-Sicherheitskarten'!Q30,"")</f>
        <v/>
      </c>
      <c r="S12" s="55" t="str">
        <f>IF('BOS-Sicherheitskarten'!R30&lt;&gt;"",'BOS-Sicherheitskarten'!R30,"")</f>
        <v/>
      </c>
      <c r="T12" s="55" t="str">
        <f>IF('BOS-Sicherheitskarten'!S30&lt;&gt;"",'BOS-Sicherheitskarten'!S30,"")</f>
        <v/>
      </c>
      <c r="U12" s="54" t="str">
        <f>IF('BOS-Sicherheitskarten'!T30&lt;&gt;"",'BOS-Sicherheitskarten'!T30,"")</f>
        <v/>
      </c>
      <c r="V12" s="54" t="str">
        <f>IF('BOS-Sicherheitskarten'!U30&lt;&gt;"",'BOS-Sicherheitskarten'!U30,"")</f>
        <v/>
      </c>
      <c r="W12" s="54" t="str">
        <f>IF('BOS-Sicherheitskarten'!V30&lt;&gt;"",'BOS-Sicherheitskarten'!V30,"")</f>
        <v/>
      </c>
      <c r="X12" s="54" t="str">
        <f>IF('BOS-Sicherheitskarten'!W30&lt;&gt;"",'BOS-Sicherheitskarten'!W30,"")</f>
        <v/>
      </c>
      <c r="Y12" s="54" t="str">
        <f>IF('BOS-Sicherheitskarten'!X30&lt;&gt;"",'BOS-Sicherheitskarten'!X30,"")</f>
        <v/>
      </c>
      <c r="Z12" s="54" t="str">
        <f>IF('BOS-Sicherheitskarten'!Y30&lt;&gt;"",'BOS-Sicherheitskarten'!Y30,"")</f>
        <v/>
      </c>
      <c r="AA12" s="54" t="str">
        <f>IF('BOS-Sicherheitskarten'!Z30&lt;&gt;"",'BOS-Sicherheitskarten'!Z30,"")</f>
        <v/>
      </c>
      <c r="AB12" s="54" t="str">
        <f>IF('BOS-Sicherheitskarten'!AA30&lt;&gt;"",'BOS-Sicherheitskarten'!AA30,"")</f>
        <v/>
      </c>
      <c r="AC12" s="55" t="str">
        <f>IF('BOS-Sicherheitskarten'!AB30&lt;&gt;"",'BOS-Sicherheitskarten'!AB30,"")</f>
        <v/>
      </c>
      <c r="AD12" s="55" t="str">
        <f>IF('BOS-Sicherheitskarten'!AC30&lt;&gt;"",'BOS-Sicherheitskarten'!AC30,"")</f>
        <v/>
      </c>
      <c r="AE12" s="54" t="str">
        <f>IF('BOS-Sicherheitskarten'!AD30&lt;&gt;"",'BOS-Sicherheitskarten'!AD30,"")</f>
        <v/>
      </c>
      <c r="AF12" s="55" t="str">
        <f>IF('BOS-Sicherheitskarten'!AE30&lt;&gt;"",'BOS-Sicherheitskarten'!AE30,"")</f>
        <v/>
      </c>
      <c r="AG12" s="55" t="str">
        <f>IF('BOS-Sicherheitskarten'!AF30&lt;&gt;"",'BOS-Sicherheitskarten'!AF30,"")</f>
        <v/>
      </c>
      <c r="AH12" s="55" t="str">
        <f>IF('BOS-Sicherheitskarten'!AG30&lt;&gt;"",'BOS-Sicherheitskarten'!AG30,"")</f>
        <v/>
      </c>
      <c r="AI12" s="55" t="str">
        <f>IF('BOS-Sicherheitskarten'!AH30&lt;&gt;"",'BOS-Sicherheitskarten'!AH30,"")</f>
        <v/>
      </c>
      <c r="AJ12" s="55" t="str">
        <f>IF('BOS-Sicherheitskarten'!AI30&lt;&gt;"",'BOS-Sicherheitskarten'!AI30,"")</f>
        <v/>
      </c>
      <c r="AK12" s="56" t="str">
        <f>IF('BOS-Sicherheitskarten'!B30&lt;&gt;"",'BOS-Sicherheitskarten'!$S$6,"")</f>
        <v/>
      </c>
      <c r="AL12" s="56" t="str">
        <f>IF('BOS-Sicherheitskarten'!B30&lt;&gt;"",'BOS-Sicherheitskarten'!$S$7,"")</f>
        <v/>
      </c>
      <c r="AM12" s="56" t="str">
        <f>IF('BOS-Sicherheitskarten'!B30&lt;&gt;"","Sehr geehrte Damen und Herren","")</f>
        <v/>
      </c>
      <c r="AN12" s="56" t="str">
        <f>IF('BOS-Sicherheitskarten'!B30&lt;&gt;"",'BOS-Sicherheitskarten'!$S$10,"")</f>
        <v/>
      </c>
      <c r="AO12" s="56" t="str">
        <f>IF('BOS-Sicherheitskarten'!B30&lt;&gt;"",'BOS-Sicherheitskarten'!$S$11,"")</f>
        <v/>
      </c>
      <c r="AP12" s="56" t="str">
        <f>IF('BOS-Sicherheitskarten'!B30&lt;&gt;"",'BOS-Sicherheitskarten'!$S$12,"")</f>
        <v/>
      </c>
      <c r="AQ12" s="56" t="str">
        <f>IF('BOS-Sicherheitskarten'!B30&lt;&gt;"",TEXT('BOS-Sicherheitskarten'!$AI$6,"TT.MM.JJJJ"),"")</f>
        <v/>
      </c>
      <c r="AR12" s="58" t="str">
        <f>IF('BOS-Sicherheitskarten'!B30&lt;&gt;"",'BOS-Sicherheitskarten'!$S$14,"")</f>
        <v/>
      </c>
      <c r="AS12" s="42"/>
      <c r="AT12" s="42"/>
      <c r="AU12" s="42"/>
      <c r="AV12" s="57"/>
      <c r="AW12" s="42"/>
      <c r="AX12" s="42"/>
      <c r="AY12" s="42"/>
      <c r="AZ12" s="42"/>
      <c r="BA12" s="42"/>
      <c r="BB12" s="42"/>
      <c r="BC12" s="58"/>
      <c r="BD12" s="56" t="str">
        <f>IF('BOS-Sicherheitskarten'!B30&lt;&gt;"",'BOS-Sicherheitskarten'!$S$13,"")</f>
        <v/>
      </c>
      <c r="BE12" s="56" t="str">
        <f>IF('BOS-Sicherheitskarten'!B30&lt;&gt;"",'BOS-Sicherheitskarten'!$D$6,"")</f>
        <v/>
      </c>
    </row>
    <row r="13" spans="1:57" x14ac:dyDescent="0.25">
      <c r="A13" s="51">
        <v>11</v>
      </c>
      <c r="B13" s="52" t="str">
        <f>IF('BOS-Sicherheitskarten'!B31&lt;&gt;"",'BOS-Sicherheitskarten'!$D$16,"")</f>
        <v/>
      </c>
      <c r="C13" s="53" t="str">
        <f>'BOS-Sicherheitskarten'!B31</f>
        <v/>
      </c>
      <c r="D13" s="53" t="str">
        <f>IF('BOS-Sicherheitskarten'!C31&lt;&gt;"",'BOS-Sicherheitskarten'!C31,"")</f>
        <v/>
      </c>
      <c r="E13" s="53" t="str">
        <f>IF('BOS-Sicherheitskarten'!D31&lt;&gt;"",'BOS-Sicherheitskarten'!D31,"")</f>
        <v/>
      </c>
      <c r="F13" s="53" t="str">
        <f>IF('BOS-Sicherheitskarten'!E31&lt;&gt;"",'BOS-Sicherheitskarten'!E31,"")</f>
        <v/>
      </c>
      <c r="G13" s="53" t="str">
        <f>IF('BOS-Sicherheitskarten'!F31&lt;&gt;"",'BOS-Sicherheitskarten'!F31,"")</f>
        <v/>
      </c>
      <c r="H13" s="54" t="str">
        <f>IF('BOS-Sicherheitskarten'!G31&lt;&gt;"",'BOS-Sicherheitskarten'!G31,"")</f>
        <v>B</v>
      </c>
      <c r="I13" s="54" t="str">
        <f>IF('BOS-Sicherheitskarten'!H31&lt;&gt;"",'BOS-Sicherheitskarten'!H31,"")</f>
        <v>W</v>
      </c>
      <c r="J13" s="55" t="str">
        <f>IF('BOS-Sicherheitskarten'!I31&lt;&gt;"",'BOS-Sicherheitskarten'!I31,"")</f>
        <v/>
      </c>
      <c r="K13" s="55" t="str">
        <f>IF('BOS-Sicherheitskarten'!J31&lt;&gt;"",'BOS-Sicherheitskarten'!J31,"")</f>
        <v/>
      </c>
      <c r="L13" s="55" t="str">
        <f>IF('BOS-Sicherheitskarten'!K31&lt;&gt;"",'BOS-Sicherheitskarten'!K31,"")</f>
        <v/>
      </c>
      <c r="M13" s="54" t="str">
        <f>IF('BOS-Sicherheitskarten'!L31&lt;&gt;"",'BOS-Sicherheitskarten'!L31,"")</f>
        <v/>
      </c>
      <c r="N13" s="54" t="str">
        <f>IF('BOS-Sicherheitskarten'!M31&lt;&gt;"",'BOS-Sicherheitskarten'!M31,"")</f>
        <v/>
      </c>
      <c r="O13" s="54" t="str">
        <f>IF('BOS-Sicherheitskarten'!N31&lt;&gt;"",'BOS-Sicherheitskarten'!N31,"")</f>
        <v/>
      </c>
      <c r="P13" s="55" t="str">
        <f>IF('BOS-Sicherheitskarten'!O31&lt;&gt;"",'BOS-Sicherheitskarten'!O31,"")</f>
        <v/>
      </c>
      <c r="Q13" s="55" t="str">
        <f>IF('BOS-Sicherheitskarten'!P31&lt;&gt;"",'BOS-Sicherheitskarten'!P31,"")</f>
        <v/>
      </c>
      <c r="R13" s="55" t="str">
        <f>IF('BOS-Sicherheitskarten'!Q31&lt;&gt;"",'BOS-Sicherheitskarten'!Q31,"")</f>
        <v/>
      </c>
      <c r="S13" s="55" t="str">
        <f>IF('BOS-Sicherheitskarten'!R31&lt;&gt;"",'BOS-Sicherheitskarten'!R31,"")</f>
        <v/>
      </c>
      <c r="T13" s="55" t="str">
        <f>IF('BOS-Sicherheitskarten'!S31&lt;&gt;"",'BOS-Sicherheitskarten'!S31,"")</f>
        <v/>
      </c>
      <c r="U13" s="54" t="str">
        <f>IF('BOS-Sicherheitskarten'!T31&lt;&gt;"",'BOS-Sicherheitskarten'!T31,"")</f>
        <v/>
      </c>
      <c r="V13" s="54" t="str">
        <f>IF('BOS-Sicherheitskarten'!U31&lt;&gt;"",'BOS-Sicherheitskarten'!U31,"")</f>
        <v/>
      </c>
      <c r="W13" s="54" t="str">
        <f>IF('BOS-Sicherheitskarten'!V31&lt;&gt;"",'BOS-Sicherheitskarten'!V31,"")</f>
        <v/>
      </c>
      <c r="X13" s="54" t="str">
        <f>IF('BOS-Sicherheitskarten'!W31&lt;&gt;"",'BOS-Sicherheitskarten'!W31,"")</f>
        <v/>
      </c>
      <c r="Y13" s="54" t="str">
        <f>IF('BOS-Sicherheitskarten'!X31&lt;&gt;"",'BOS-Sicherheitskarten'!X31,"")</f>
        <v/>
      </c>
      <c r="Z13" s="54" t="str">
        <f>IF('BOS-Sicherheitskarten'!Y31&lt;&gt;"",'BOS-Sicherheitskarten'!Y31,"")</f>
        <v/>
      </c>
      <c r="AA13" s="54" t="str">
        <f>IF('BOS-Sicherheitskarten'!Z31&lt;&gt;"",'BOS-Sicherheitskarten'!Z31,"")</f>
        <v/>
      </c>
      <c r="AB13" s="54" t="str">
        <f>IF('BOS-Sicherheitskarten'!AA31&lt;&gt;"",'BOS-Sicherheitskarten'!AA31,"")</f>
        <v/>
      </c>
      <c r="AC13" s="55" t="str">
        <f>IF('BOS-Sicherheitskarten'!AB31&lt;&gt;"",'BOS-Sicherheitskarten'!AB31,"")</f>
        <v/>
      </c>
      <c r="AD13" s="55" t="str">
        <f>IF('BOS-Sicherheitskarten'!AC31&lt;&gt;"",'BOS-Sicherheitskarten'!AC31,"")</f>
        <v/>
      </c>
      <c r="AE13" s="54" t="str">
        <f>IF('BOS-Sicherheitskarten'!AD31&lt;&gt;"",'BOS-Sicherheitskarten'!AD31,"")</f>
        <v/>
      </c>
      <c r="AF13" s="55" t="str">
        <f>IF('BOS-Sicherheitskarten'!AE31&lt;&gt;"",'BOS-Sicherheitskarten'!AE31,"")</f>
        <v/>
      </c>
      <c r="AG13" s="55" t="str">
        <f>IF('BOS-Sicherheitskarten'!AF31&lt;&gt;"",'BOS-Sicherheitskarten'!AF31,"")</f>
        <v/>
      </c>
      <c r="AH13" s="55" t="str">
        <f>IF('BOS-Sicherheitskarten'!AG31&lt;&gt;"",'BOS-Sicherheitskarten'!AG31,"")</f>
        <v/>
      </c>
      <c r="AI13" s="55" t="str">
        <f>IF('BOS-Sicherheitskarten'!AH31&lt;&gt;"",'BOS-Sicherheitskarten'!AH31,"")</f>
        <v/>
      </c>
      <c r="AJ13" s="55" t="str">
        <f>IF('BOS-Sicherheitskarten'!AI31&lt;&gt;"",'BOS-Sicherheitskarten'!AI31,"")</f>
        <v/>
      </c>
      <c r="AK13" s="56" t="str">
        <f>IF('BOS-Sicherheitskarten'!B31&lt;&gt;"",'BOS-Sicherheitskarten'!$S$6,"")</f>
        <v/>
      </c>
      <c r="AL13" s="56" t="str">
        <f>IF('BOS-Sicherheitskarten'!B31&lt;&gt;"",'BOS-Sicherheitskarten'!$S$7,"")</f>
        <v/>
      </c>
      <c r="AM13" s="56" t="str">
        <f>IF('BOS-Sicherheitskarten'!B31&lt;&gt;"","Sehr geehrte Damen und Herren","")</f>
        <v/>
      </c>
      <c r="AN13" s="56" t="str">
        <f>IF('BOS-Sicherheitskarten'!B31&lt;&gt;"",'BOS-Sicherheitskarten'!$S$10,"")</f>
        <v/>
      </c>
      <c r="AO13" s="56" t="str">
        <f>IF('BOS-Sicherheitskarten'!B31&lt;&gt;"",'BOS-Sicherheitskarten'!$S$11,"")</f>
        <v/>
      </c>
      <c r="AP13" s="56" t="str">
        <f>IF('BOS-Sicherheitskarten'!B31&lt;&gt;"",'BOS-Sicherheitskarten'!$S$12,"")</f>
        <v/>
      </c>
      <c r="AQ13" s="56" t="str">
        <f>IF('BOS-Sicherheitskarten'!B31&lt;&gt;"",TEXT('BOS-Sicherheitskarten'!$AI$6,"TT.MM.JJJJ"),"")</f>
        <v/>
      </c>
      <c r="AR13" s="58" t="str">
        <f>IF('BOS-Sicherheitskarten'!B31&lt;&gt;"",'BOS-Sicherheitskarten'!$S$14,"")</f>
        <v/>
      </c>
      <c r="AS13" s="42"/>
      <c r="AT13" s="42"/>
      <c r="AU13" s="42"/>
      <c r="AV13" s="57"/>
      <c r="AW13" s="42"/>
      <c r="AX13" s="42"/>
      <c r="AY13" s="42"/>
      <c r="AZ13" s="42"/>
      <c r="BA13" s="42"/>
      <c r="BB13" s="42"/>
      <c r="BC13" s="58"/>
      <c r="BD13" s="56" t="str">
        <f>IF('BOS-Sicherheitskarten'!B31&lt;&gt;"",'BOS-Sicherheitskarten'!$S$13,"")</f>
        <v/>
      </c>
      <c r="BE13" s="56" t="str">
        <f>IF('BOS-Sicherheitskarten'!B31&lt;&gt;"",'BOS-Sicherheitskarten'!$D$6,"")</f>
        <v/>
      </c>
    </row>
    <row r="14" spans="1:57" x14ac:dyDescent="0.25">
      <c r="A14" s="51">
        <v>12</v>
      </c>
      <c r="B14" s="52" t="str">
        <f>IF('BOS-Sicherheitskarten'!B32&lt;&gt;"",'BOS-Sicherheitskarten'!$D$16,"")</f>
        <v/>
      </c>
      <c r="C14" s="53" t="str">
        <f>'BOS-Sicherheitskarten'!B32</f>
        <v/>
      </c>
      <c r="D14" s="53" t="str">
        <f>IF('BOS-Sicherheitskarten'!C32&lt;&gt;"",'BOS-Sicherheitskarten'!C32,"")</f>
        <v/>
      </c>
      <c r="E14" s="53" t="str">
        <f>IF('BOS-Sicherheitskarten'!D32&lt;&gt;"",'BOS-Sicherheitskarten'!D32,"")</f>
        <v/>
      </c>
      <c r="F14" s="53" t="str">
        <f>IF('BOS-Sicherheitskarten'!E32&lt;&gt;"",'BOS-Sicherheitskarten'!E32,"")</f>
        <v/>
      </c>
      <c r="G14" s="53" t="str">
        <f>IF('BOS-Sicherheitskarten'!F32&lt;&gt;"",'BOS-Sicherheitskarten'!F32,"")</f>
        <v/>
      </c>
      <c r="H14" s="54" t="str">
        <f>IF('BOS-Sicherheitskarten'!G32&lt;&gt;"",'BOS-Sicherheitskarten'!G32,"")</f>
        <v>B</v>
      </c>
      <c r="I14" s="54" t="str">
        <f>IF('BOS-Sicherheitskarten'!H32&lt;&gt;"",'BOS-Sicherheitskarten'!H32,"")</f>
        <v>W</v>
      </c>
      <c r="J14" s="55" t="str">
        <f>IF('BOS-Sicherheitskarten'!I32&lt;&gt;"",'BOS-Sicherheitskarten'!I32,"")</f>
        <v/>
      </c>
      <c r="K14" s="55" t="str">
        <f>IF('BOS-Sicherheitskarten'!J32&lt;&gt;"",'BOS-Sicherheitskarten'!J32,"")</f>
        <v/>
      </c>
      <c r="L14" s="55" t="str">
        <f>IF('BOS-Sicherheitskarten'!K32&lt;&gt;"",'BOS-Sicherheitskarten'!K32,"")</f>
        <v/>
      </c>
      <c r="M14" s="54" t="str">
        <f>IF('BOS-Sicherheitskarten'!L32&lt;&gt;"",'BOS-Sicherheitskarten'!L32,"")</f>
        <v/>
      </c>
      <c r="N14" s="54" t="str">
        <f>IF('BOS-Sicherheitskarten'!M32&lt;&gt;"",'BOS-Sicherheitskarten'!M32,"")</f>
        <v/>
      </c>
      <c r="O14" s="54" t="str">
        <f>IF('BOS-Sicherheitskarten'!N32&lt;&gt;"",'BOS-Sicherheitskarten'!N32,"")</f>
        <v/>
      </c>
      <c r="P14" s="55" t="str">
        <f>IF('BOS-Sicherheitskarten'!O32&lt;&gt;"",'BOS-Sicherheitskarten'!O32,"")</f>
        <v/>
      </c>
      <c r="Q14" s="55" t="str">
        <f>IF('BOS-Sicherheitskarten'!P32&lt;&gt;"",'BOS-Sicherheitskarten'!P32,"")</f>
        <v/>
      </c>
      <c r="R14" s="55" t="str">
        <f>IF('BOS-Sicherheitskarten'!Q32&lt;&gt;"",'BOS-Sicherheitskarten'!Q32,"")</f>
        <v/>
      </c>
      <c r="S14" s="55" t="str">
        <f>IF('BOS-Sicherheitskarten'!R32&lt;&gt;"",'BOS-Sicherheitskarten'!R32,"")</f>
        <v/>
      </c>
      <c r="T14" s="55" t="str">
        <f>IF('BOS-Sicherheitskarten'!S32&lt;&gt;"",'BOS-Sicherheitskarten'!S32,"")</f>
        <v/>
      </c>
      <c r="U14" s="54" t="str">
        <f>IF('BOS-Sicherheitskarten'!T32&lt;&gt;"",'BOS-Sicherheitskarten'!T32,"")</f>
        <v/>
      </c>
      <c r="V14" s="54" t="str">
        <f>IF('BOS-Sicherheitskarten'!U32&lt;&gt;"",'BOS-Sicherheitskarten'!U32,"")</f>
        <v/>
      </c>
      <c r="W14" s="54" t="str">
        <f>IF('BOS-Sicherheitskarten'!V32&lt;&gt;"",'BOS-Sicherheitskarten'!V32,"")</f>
        <v/>
      </c>
      <c r="X14" s="54" t="str">
        <f>IF('BOS-Sicherheitskarten'!W32&lt;&gt;"",'BOS-Sicherheitskarten'!W32,"")</f>
        <v/>
      </c>
      <c r="Y14" s="54" t="str">
        <f>IF('BOS-Sicherheitskarten'!X32&lt;&gt;"",'BOS-Sicherheitskarten'!X32,"")</f>
        <v/>
      </c>
      <c r="Z14" s="54" t="str">
        <f>IF('BOS-Sicherheitskarten'!Y32&lt;&gt;"",'BOS-Sicherheitskarten'!Y32,"")</f>
        <v/>
      </c>
      <c r="AA14" s="54" t="str">
        <f>IF('BOS-Sicherheitskarten'!Z32&lt;&gt;"",'BOS-Sicherheitskarten'!Z32,"")</f>
        <v/>
      </c>
      <c r="AB14" s="54" t="str">
        <f>IF('BOS-Sicherheitskarten'!AA32&lt;&gt;"",'BOS-Sicherheitskarten'!AA32,"")</f>
        <v/>
      </c>
      <c r="AC14" s="55" t="str">
        <f>IF('BOS-Sicherheitskarten'!AB32&lt;&gt;"",'BOS-Sicherheitskarten'!AB32,"")</f>
        <v/>
      </c>
      <c r="AD14" s="55" t="str">
        <f>IF('BOS-Sicherheitskarten'!AC32&lt;&gt;"",'BOS-Sicherheitskarten'!AC32,"")</f>
        <v/>
      </c>
      <c r="AE14" s="54" t="str">
        <f>IF('BOS-Sicherheitskarten'!AD32&lt;&gt;"",'BOS-Sicherheitskarten'!AD32,"")</f>
        <v/>
      </c>
      <c r="AF14" s="55" t="str">
        <f>IF('BOS-Sicherheitskarten'!AE32&lt;&gt;"",'BOS-Sicherheitskarten'!AE32,"")</f>
        <v/>
      </c>
      <c r="AG14" s="55" t="str">
        <f>IF('BOS-Sicherheitskarten'!AF32&lt;&gt;"",'BOS-Sicherheitskarten'!AF32,"")</f>
        <v/>
      </c>
      <c r="AH14" s="55" t="str">
        <f>IF('BOS-Sicherheitskarten'!AG32&lt;&gt;"",'BOS-Sicherheitskarten'!AG32,"")</f>
        <v/>
      </c>
      <c r="AI14" s="55" t="str">
        <f>IF('BOS-Sicherheitskarten'!AH32&lt;&gt;"",'BOS-Sicherheitskarten'!AH32,"")</f>
        <v/>
      </c>
      <c r="AJ14" s="55" t="str">
        <f>IF('BOS-Sicherheitskarten'!AI32&lt;&gt;"",'BOS-Sicherheitskarten'!AI32,"")</f>
        <v/>
      </c>
      <c r="AK14" s="56" t="str">
        <f>IF('BOS-Sicherheitskarten'!B32&lt;&gt;"",'BOS-Sicherheitskarten'!$S$6,"")</f>
        <v/>
      </c>
      <c r="AL14" s="56" t="str">
        <f>IF('BOS-Sicherheitskarten'!B32&lt;&gt;"",'BOS-Sicherheitskarten'!$S$7,"")</f>
        <v/>
      </c>
      <c r="AM14" s="56" t="str">
        <f>IF('BOS-Sicherheitskarten'!B32&lt;&gt;"","Sehr geehrte Damen und Herren","")</f>
        <v/>
      </c>
      <c r="AN14" s="56" t="str">
        <f>IF('BOS-Sicherheitskarten'!B32&lt;&gt;"",'BOS-Sicherheitskarten'!$S$10,"")</f>
        <v/>
      </c>
      <c r="AO14" s="56" t="str">
        <f>IF('BOS-Sicherheitskarten'!B32&lt;&gt;"",'BOS-Sicherheitskarten'!$S$11,"")</f>
        <v/>
      </c>
      <c r="AP14" s="56" t="str">
        <f>IF('BOS-Sicherheitskarten'!B32&lt;&gt;"",'BOS-Sicherheitskarten'!$S$12,"")</f>
        <v/>
      </c>
      <c r="AQ14" s="56" t="str">
        <f>IF('BOS-Sicherheitskarten'!B32&lt;&gt;"",TEXT('BOS-Sicherheitskarten'!$AI$6,"TT.MM.JJJJ"),"")</f>
        <v/>
      </c>
      <c r="AR14" s="58" t="str">
        <f>IF('BOS-Sicherheitskarten'!B32&lt;&gt;"",'BOS-Sicherheitskarten'!$S$14,"")</f>
        <v/>
      </c>
      <c r="AS14" s="42"/>
      <c r="AT14" s="42"/>
      <c r="AU14" s="42"/>
      <c r="AV14" s="57"/>
      <c r="AW14" s="42"/>
      <c r="AX14" s="42"/>
      <c r="AY14" s="42"/>
      <c r="AZ14" s="42"/>
      <c r="BA14" s="42"/>
      <c r="BB14" s="42"/>
      <c r="BC14" s="58"/>
      <c r="BD14" s="56" t="str">
        <f>IF('BOS-Sicherheitskarten'!B32&lt;&gt;"",'BOS-Sicherheitskarten'!$S$13,"")</f>
        <v/>
      </c>
      <c r="BE14" s="56" t="str">
        <f>IF('BOS-Sicherheitskarten'!B32&lt;&gt;"",'BOS-Sicherheitskarten'!$D$6,"")</f>
        <v/>
      </c>
    </row>
    <row r="15" spans="1:57" x14ac:dyDescent="0.25">
      <c r="A15" s="51">
        <v>13</v>
      </c>
      <c r="B15" s="52" t="str">
        <f>IF('BOS-Sicherheitskarten'!B33&lt;&gt;"",'BOS-Sicherheitskarten'!$D$16,"")</f>
        <v/>
      </c>
      <c r="C15" s="53" t="str">
        <f>'BOS-Sicherheitskarten'!B33</f>
        <v/>
      </c>
      <c r="D15" s="53" t="str">
        <f>IF('BOS-Sicherheitskarten'!C33&lt;&gt;"",'BOS-Sicherheitskarten'!C33,"")</f>
        <v/>
      </c>
      <c r="E15" s="53" t="str">
        <f>IF('BOS-Sicherheitskarten'!D33&lt;&gt;"",'BOS-Sicherheitskarten'!D33,"")</f>
        <v/>
      </c>
      <c r="F15" s="53" t="str">
        <f>IF('BOS-Sicherheitskarten'!E33&lt;&gt;"",'BOS-Sicherheitskarten'!E33,"")</f>
        <v/>
      </c>
      <c r="G15" s="53" t="str">
        <f>IF('BOS-Sicherheitskarten'!F33&lt;&gt;"",'BOS-Sicherheitskarten'!F33,"")</f>
        <v/>
      </c>
      <c r="H15" s="54" t="str">
        <f>IF('BOS-Sicherheitskarten'!G33&lt;&gt;"",'BOS-Sicherheitskarten'!G33,"")</f>
        <v>B</v>
      </c>
      <c r="I15" s="54" t="str">
        <f>IF('BOS-Sicherheitskarten'!H33&lt;&gt;"",'BOS-Sicherheitskarten'!H33,"")</f>
        <v>W</v>
      </c>
      <c r="J15" s="55" t="str">
        <f>IF('BOS-Sicherheitskarten'!I33&lt;&gt;"",'BOS-Sicherheitskarten'!I33,"")</f>
        <v/>
      </c>
      <c r="K15" s="55" t="str">
        <f>IF('BOS-Sicherheitskarten'!J33&lt;&gt;"",'BOS-Sicherheitskarten'!J33,"")</f>
        <v/>
      </c>
      <c r="L15" s="55" t="str">
        <f>IF('BOS-Sicherheitskarten'!K33&lt;&gt;"",'BOS-Sicherheitskarten'!K33,"")</f>
        <v/>
      </c>
      <c r="M15" s="54" t="str">
        <f>IF('BOS-Sicherheitskarten'!L33&lt;&gt;"",'BOS-Sicherheitskarten'!L33,"")</f>
        <v/>
      </c>
      <c r="N15" s="54" t="str">
        <f>IF('BOS-Sicherheitskarten'!M33&lt;&gt;"",'BOS-Sicherheitskarten'!M33,"")</f>
        <v/>
      </c>
      <c r="O15" s="54" t="str">
        <f>IF('BOS-Sicherheitskarten'!N33&lt;&gt;"",'BOS-Sicherheitskarten'!N33,"")</f>
        <v/>
      </c>
      <c r="P15" s="55" t="str">
        <f>IF('BOS-Sicherheitskarten'!O33&lt;&gt;"",'BOS-Sicherheitskarten'!O33,"")</f>
        <v/>
      </c>
      <c r="Q15" s="55" t="str">
        <f>IF('BOS-Sicherheitskarten'!P33&lt;&gt;"",'BOS-Sicherheitskarten'!P33,"")</f>
        <v/>
      </c>
      <c r="R15" s="55" t="str">
        <f>IF('BOS-Sicherheitskarten'!Q33&lt;&gt;"",'BOS-Sicherheitskarten'!Q33,"")</f>
        <v/>
      </c>
      <c r="S15" s="55" t="str">
        <f>IF('BOS-Sicherheitskarten'!R33&lt;&gt;"",'BOS-Sicherheitskarten'!R33,"")</f>
        <v/>
      </c>
      <c r="T15" s="55" t="str">
        <f>IF('BOS-Sicherheitskarten'!S33&lt;&gt;"",'BOS-Sicherheitskarten'!S33,"")</f>
        <v/>
      </c>
      <c r="U15" s="54" t="str">
        <f>IF('BOS-Sicherheitskarten'!T33&lt;&gt;"",'BOS-Sicherheitskarten'!T33,"")</f>
        <v/>
      </c>
      <c r="V15" s="54" t="str">
        <f>IF('BOS-Sicherheitskarten'!U33&lt;&gt;"",'BOS-Sicherheitskarten'!U33,"")</f>
        <v/>
      </c>
      <c r="W15" s="54" t="str">
        <f>IF('BOS-Sicherheitskarten'!V33&lt;&gt;"",'BOS-Sicherheitskarten'!V33,"")</f>
        <v/>
      </c>
      <c r="X15" s="54" t="str">
        <f>IF('BOS-Sicherheitskarten'!W33&lt;&gt;"",'BOS-Sicherheitskarten'!W33,"")</f>
        <v/>
      </c>
      <c r="Y15" s="54" t="str">
        <f>IF('BOS-Sicherheitskarten'!X33&lt;&gt;"",'BOS-Sicherheitskarten'!X33,"")</f>
        <v/>
      </c>
      <c r="Z15" s="54" t="str">
        <f>IF('BOS-Sicherheitskarten'!Y33&lt;&gt;"",'BOS-Sicherheitskarten'!Y33,"")</f>
        <v/>
      </c>
      <c r="AA15" s="54" t="str">
        <f>IF('BOS-Sicherheitskarten'!Z33&lt;&gt;"",'BOS-Sicherheitskarten'!Z33,"")</f>
        <v/>
      </c>
      <c r="AB15" s="54" t="str">
        <f>IF('BOS-Sicherheitskarten'!AA33&lt;&gt;"",'BOS-Sicherheitskarten'!AA33,"")</f>
        <v/>
      </c>
      <c r="AC15" s="55" t="str">
        <f>IF('BOS-Sicherheitskarten'!AB33&lt;&gt;"",'BOS-Sicherheitskarten'!AB33,"")</f>
        <v/>
      </c>
      <c r="AD15" s="55" t="str">
        <f>IF('BOS-Sicherheitskarten'!AC33&lt;&gt;"",'BOS-Sicherheitskarten'!AC33,"")</f>
        <v/>
      </c>
      <c r="AE15" s="54" t="str">
        <f>IF('BOS-Sicherheitskarten'!AD33&lt;&gt;"",'BOS-Sicherheitskarten'!AD33,"")</f>
        <v/>
      </c>
      <c r="AF15" s="55" t="str">
        <f>IF('BOS-Sicherheitskarten'!AE33&lt;&gt;"",'BOS-Sicherheitskarten'!AE33,"")</f>
        <v/>
      </c>
      <c r="AG15" s="55" t="str">
        <f>IF('BOS-Sicherheitskarten'!AF33&lt;&gt;"",'BOS-Sicherheitskarten'!AF33,"")</f>
        <v/>
      </c>
      <c r="AH15" s="55" t="str">
        <f>IF('BOS-Sicherheitskarten'!AG33&lt;&gt;"",'BOS-Sicherheitskarten'!AG33,"")</f>
        <v/>
      </c>
      <c r="AI15" s="55" t="str">
        <f>IF('BOS-Sicherheitskarten'!AH33&lt;&gt;"",'BOS-Sicherheitskarten'!AH33,"")</f>
        <v/>
      </c>
      <c r="AJ15" s="55" t="str">
        <f>IF('BOS-Sicherheitskarten'!AI33&lt;&gt;"",'BOS-Sicherheitskarten'!AI33,"")</f>
        <v/>
      </c>
      <c r="AK15" s="56" t="str">
        <f>IF('BOS-Sicherheitskarten'!B33&lt;&gt;"",'BOS-Sicherheitskarten'!$S$6,"")</f>
        <v/>
      </c>
      <c r="AL15" s="56" t="str">
        <f>IF('BOS-Sicherheitskarten'!B33&lt;&gt;"",'BOS-Sicherheitskarten'!$S$7,"")</f>
        <v/>
      </c>
      <c r="AM15" s="56" t="str">
        <f>IF('BOS-Sicherheitskarten'!B33&lt;&gt;"","Sehr geehrte Damen und Herren","")</f>
        <v/>
      </c>
      <c r="AN15" s="56" t="str">
        <f>IF('BOS-Sicherheitskarten'!B33&lt;&gt;"",'BOS-Sicherheitskarten'!$S$10,"")</f>
        <v/>
      </c>
      <c r="AO15" s="56" t="str">
        <f>IF('BOS-Sicherheitskarten'!B33&lt;&gt;"",'BOS-Sicherheitskarten'!$S$11,"")</f>
        <v/>
      </c>
      <c r="AP15" s="56" t="str">
        <f>IF('BOS-Sicherheitskarten'!B33&lt;&gt;"",'BOS-Sicherheitskarten'!$S$12,"")</f>
        <v/>
      </c>
      <c r="AQ15" s="56" t="str">
        <f>IF('BOS-Sicherheitskarten'!B33&lt;&gt;"",TEXT('BOS-Sicherheitskarten'!$AI$6,"TT.MM.JJJJ"),"")</f>
        <v/>
      </c>
      <c r="AR15" s="58" t="str">
        <f>IF('BOS-Sicherheitskarten'!B33&lt;&gt;"",'BOS-Sicherheitskarten'!$S$14,"")</f>
        <v/>
      </c>
      <c r="AS15" s="42"/>
      <c r="AT15" s="42"/>
      <c r="AU15" s="42"/>
      <c r="AV15" s="57"/>
      <c r="AW15" s="42"/>
      <c r="AX15" s="42"/>
      <c r="AY15" s="42"/>
      <c r="AZ15" s="42"/>
      <c r="BA15" s="42"/>
      <c r="BB15" s="42"/>
      <c r="BC15" s="58"/>
      <c r="BD15" s="56" t="str">
        <f>IF('BOS-Sicherheitskarten'!B33&lt;&gt;"",'BOS-Sicherheitskarten'!$S$13,"")</f>
        <v/>
      </c>
      <c r="BE15" s="56" t="str">
        <f>IF('BOS-Sicherheitskarten'!B33&lt;&gt;"",'BOS-Sicherheitskarten'!$D$6,"")</f>
        <v/>
      </c>
    </row>
    <row r="16" spans="1:57" x14ac:dyDescent="0.25">
      <c r="A16" s="51">
        <v>14</v>
      </c>
      <c r="B16" s="52" t="str">
        <f>IF('BOS-Sicherheitskarten'!B34&lt;&gt;"",'BOS-Sicherheitskarten'!$D$16,"")</f>
        <v/>
      </c>
      <c r="C16" s="53" t="str">
        <f>'BOS-Sicherheitskarten'!B34</f>
        <v/>
      </c>
      <c r="D16" s="53" t="str">
        <f>IF('BOS-Sicherheitskarten'!C34&lt;&gt;"",'BOS-Sicherheitskarten'!C34,"")</f>
        <v/>
      </c>
      <c r="E16" s="53" t="str">
        <f>IF('BOS-Sicherheitskarten'!D34&lt;&gt;"",'BOS-Sicherheitskarten'!D34,"")</f>
        <v/>
      </c>
      <c r="F16" s="53" t="str">
        <f>IF('BOS-Sicherheitskarten'!E34&lt;&gt;"",'BOS-Sicherheitskarten'!E34,"")</f>
        <v/>
      </c>
      <c r="G16" s="53" t="str">
        <f>IF('BOS-Sicherheitskarten'!F34&lt;&gt;"",'BOS-Sicherheitskarten'!F34,"")</f>
        <v/>
      </c>
      <c r="H16" s="54" t="str">
        <f>IF('BOS-Sicherheitskarten'!G34&lt;&gt;"",'BOS-Sicherheitskarten'!G34,"")</f>
        <v>B</v>
      </c>
      <c r="I16" s="54" t="str">
        <f>IF('BOS-Sicherheitskarten'!H34&lt;&gt;"",'BOS-Sicherheitskarten'!H34,"")</f>
        <v>W</v>
      </c>
      <c r="J16" s="55" t="str">
        <f>IF('BOS-Sicherheitskarten'!I34&lt;&gt;"",'BOS-Sicherheitskarten'!I34,"")</f>
        <v/>
      </c>
      <c r="K16" s="55" t="str">
        <f>IF('BOS-Sicherheitskarten'!J34&lt;&gt;"",'BOS-Sicherheitskarten'!J34,"")</f>
        <v/>
      </c>
      <c r="L16" s="55" t="str">
        <f>IF('BOS-Sicherheitskarten'!K34&lt;&gt;"",'BOS-Sicherheitskarten'!K34,"")</f>
        <v/>
      </c>
      <c r="M16" s="54" t="str">
        <f>IF('BOS-Sicherheitskarten'!L34&lt;&gt;"",'BOS-Sicherheitskarten'!L34,"")</f>
        <v/>
      </c>
      <c r="N16" s="54" t="str">
        <f>IF('BOS-Sicherheitskarten'!M34&lt;&gt;"",'BOS-Sicherheitskarten'!M34,"")</f>
        <v/>
      </c>
      <c r="O16" s="54" t="str">
        <f>IF('BOS-Sicherheitskarten'!N34&lt;&gt;"",'BOS-Sicherheitskarten'!N34,"")</f>
        <v/>
      </c>
      <c r="P16" s="55" t="str">
        <f>IF('BOS-Sicherheitskarten'!O34&lt;&gt;"",'BOS-Sicherheitskarten'!O34,"")</f>
        <v/>
      </c>
      <c r="Q16" s="55" t="str">
        <f>IF('BOS-Sicherheitskarten'!P34&lt;&gt;"",'BOS-Sicherheitskarten'!P34,"")</f>
        <v/>
      </c>
      <c r="R16" s="55" t="str">
        <f>IF('BOS-Sicherheitskarten'!Q34&lt;&gt;"",'BOS-Sicherheitskarten'!Q34,"")</f>
        <v/>
      </c>
      <c r="S16" s="55" t="str">
        <f>IF('BOS-Sicherheitskarten'!R34&lt;&gt;"",'BOS-Sicherheitskarten'!R34,"")</f>
        <v/>
      </c>
      <c r="T16" s="55" t="str">
        <f>IF('BOS-Sicherheitskarten'!S34&lt;&gt;"",'BOS-Sicherheitskarten'!S34,"")</f>
        <v/>
      </c>
      <c r="U16" s="54" t="str">
        <f>IF('BOS-Sicherheitskarten'!T34&lt;&gt;"",'BOS-Sicherheitskarten'!T34,"")</f>
        <v/>
      </c>
      <c r="V16" s="54" t="str">
        <f>IF('BOS-Sicherheitskarten'!U34&lt;&gt;"",'BOS-Sicherheitskarten'!U34,"")</f>
        <v/>
      </c>
      <c r="W16" s="54" t="str">
        <f>IF('BOS-Sicherheitskarten'!V34&lt;&gt;"",'BOS-Sicherheitskarten'!V34,"")</f>
        <v/>
      </c>
      <c r="X16" s="54" t="str">
        <f>IF('BOS-Sicherheitskarten'!W34&lt;&gt;"",'BOS-Sicherheitskarten'!W34,"")</f>
        <v/>
      </c>
      <c r="Y16" s="54" t="str">
        <f>IF('BOS-Sicherheitskarten'!X34&lt;&gt;"",'BOS-Sicherheitskarten'!X34,"")</f>
        <v/>
      </c>
      <c r="Z16" s="54" t="str">
        <f>IF('BOS-Sicherheitskarten'!Y34&lt;&gt;"",'BOS-Sicherheitskarten'!Y34,"")</f>
        <v/>
      </c>
      <c r="AA16" s="54" t="str">
        <f>IF('BOS-Sicherheitskarten'!Z34&lt;&gt;"",'BOS-Sicherheitskarten'!Z34,"")</f>
        <v/>
      </c>
      <c r="AB16" s="54" t="str">
        <f>IF('BOS-Sicherheitskarten'!AA34&lt;&gt;"",'BOS-Sicherheitskarten'!AA34,"")</f>
        <v/>
      </c>
      <c r="AC16" s="55" t="str">
        <f>IF('BOS-Sicherheitskarten'!AB34&lt;&gt;"",'BOS-Sicherheitskarten'!AB34,"")</f>
        <v/>
      </c>
      <c r="AD16" s="55" t="str">
        <f>IF('BOS-Sicherheitskarten'!AC34&lt;&gt;"",'BOS-Sicherheitskarten'!AC34,"")</f>
        <v/>
      </c>
      <c r="AE16" s="54" t="str">
        <f>IF('BOS-Sicherheitskarten'!AD34&lt;&gt;"",'BOS-Sicherheitskarten'!AD34,"")</f>
        <v/>
      </c>
      <c r="AF16" s="55" t="str">
        <f>IF('BOS-Sicherheitskarten'!AE34&lt;&gt;"",'BOS-Sicherheitskarten'!AE34,"")</f>
        <v/>
      </c>
      <c r="AG16" s="55" t="str">
        <f>IF('BOS-Sicherheitskarten'!AF34&lt;&gt;"",'BOS-Sicherheitskarten'!AF34,"")</f>
        <v/>
      </c>
      <c r="AH16" s="55" t="str">
        <f>IF('BOS-Sicherheitskarten'!AG34&lt;&gt;"",'BOS-Sicherheitskarten'!AG34,"")</f>
        <v/>
      </c>
      <c r="AI16" s="55" t="str">
        <f>IF('BOS-Sicherheitskarten'!AH34&lt;&gt;"",'BOS-Sicherheitskarten'!AH34,"")</f>
        <v/>
      </c>
      <c r="AJ16" s="55" t="str">
        <f>IF('BOS-Sicherheitskarten'!AI34&lt;&gt;"",'BOS-Sicherheitskarten'!AI34,"")</f>
        <v/>
      </c>
      <c r="AK16" s="56" t="str">
        <f>IF('BOS-Sicherheitskarten'!B34&lt;&gt;"",'BOS-Sicherheitskarten'!$S$6,"")</f>
        <v/>
      </c>
      <c r="AL16" s="56" t="str">
        <f>IF('BOS-Sicherheitskarten'!B34&lt;&gt;"",'BOS-Sicherheitskarten'!$S$7,"")</f>
        <v/>
      </c>
      <c r="AM16" s="56" t="str">
        <f>IF('BOS-Sicherheitskarten'!B34&lt;&gt;"","Sehr geehrte Damen und Herren","")</f>
        <v/>
      </c>
      <c r="AN16" s="56" t="str">
        <f>IF('BOS-Sicherheitskarten'!B34&lt;&gt;"",'BOS-Sicherheitskarten'!$S$10,"")</f>
        <v/>
      </c>
      <c r="AO16" s="56" t="str">
        <f>IF('BOS-Sicherheitskarten'!B34&lt;&gt;"",'BOS-Sicherheitskarten'!$S$11,"")</f>
        <v/>
      </c>
      <c r="AP16" s="56" t="str">
        <f>IF('BOS-Sicherheitskarten'!B34&lt;&gt;"",'BOS-Sicherheitskarten'!$S$12,"")</f>
        <v/>
      </c>
      <c r="AQ16" s="56" t="str">
        <f>IF('BOS-Sicherheitskarten'!B34&lt;&gt;"",TEXT('BOS-Sicherheitskarten'!$AI$6,"TT.MM.JJJJ"),"")</f>
        <v/>
      </c>
      <c r="AR16" s="58" t="str">
        <f>IF('BOS-Sicherheitskarten'!B34&lt;&gt;"",'BOS-Sicherheitskarten'!$S$14,"")</f>
        <v/>
      </c>
      <c r="AS16" s="42"/>
      <c r="AT16" s="42"/>
      <c r="AU16" s="42"/>
      <c r="AV16" s="57"/>
      <c r="AW16" s="42"/>
      <c r="AX16" s="42"/>
      <c r="AY16" s="42"/>
      <c r="AZ16" s="42"/>
      <c r="BA16" s="42"/>
      <c r="BB16" s="42"/>
      <c r="BC16" s="58"/>
      <c r="BD16" s="56" t="str">
        <f>IF('BOS-Sicherheitskarten'!B34&lt;&gt;"",'BOS-Sicherheitskarten'!$S$13,"")</f>
        <v/>
      </c>
      <c r="BE16" s="56" t="str">
        <f>IF('BOS-Sicherheitskarten'!B34&lt;&gt;"",'BOS-Sicherheitskarten'!$D$6,"")</f>
        <v/>
      </c>
    </row>
    <row r="17" spans="1:57" x14ac:dyDescent="0.25">
      <c r="A17" s="51">
        <v>15</v>
      </c>
      <c r="B17" s="52" t="str">
        <f>IF('BOS-Sicherheitskarten'!B35&lt;&gt;"",'BOS-Sicherheitskarten'!$D$16,"")</f>
        <v/>
      </c>
      <c r="C17" s="53" t="str">
        <f>'BOS-Sicherheitskarten'!B35</f>
        <v/>
      </c>
      <c r="D17" s="53" t="str">
        <f>IF('BOS-Sicherheitskarten'!C35&lt;&gt;"",'BOS-Sicherheitskarten'!C35,"")</f>
        <v/>
      </c>
      <c r="E17" s="53" t="str">
        <f>IF('BOS-Sicherheitskarten'!D35&lt;&gt;"",'BOS-Sicherheitskarten'!D35,"")</f>
        <v/>
      </c>
      <c r="F17" s="53" t="str">
        <f>IF('BOS-Sicherheitskarten'!E35&lt;&gt;"",'BOS-Sicherheitskarten'!E35,"")</f>
        <v/>
      </c>
      <c r="G17" s="53" t="str">
        <f>IF('BOS-Sicherheitskarten'!F35&lt;&gt;"",'BOS-Sicherheitskarten'!F35,"")</f>
        <v/>
      </c>
      <c r="H17" s="54" t="str">
        <f>IF('BOS-Sicherheitskarten'!G35&lt;&gt;"",'BOS-Sicherheitskarten'!G35,"")</f>
        <v>B</v>
      </c>
      <c r="I17" s="54" t="str">
        <f>IF('BOS-Sicherheitskarten'!H35&lt;&gt;"",'BOS-Sicherheitskarten'!H35,"")</f>
        <v>W</v>
      </c>
      <c r="J17" s="55" t="str">
        <f>IF('BOS-Sicherheitskarten'!I35&lt;&gt;"",'BOS-Sicherheitskarten'!I35,"")</f>
        <v/>
      </c>
      <c r="K17" s="55" t="str">
        <f>IF('BOS-Sicherheitskarten'!J35&lt;&gt;"",'BOS-Sicherheitskarten'!J35,"")</f>
        <v/>
      </c>
      <c r="L17" s="55" t="str">
        <f>IF('BOS-Sicherheitskarten'!K35&lt;&gt;"",'BOS-Sicherheitskarten'!K35,"")</f>
        <v/>
      </c>
      <c r="M17" s="54" t="str">
        <f>IF('BOS-Sicherheitskarten'!L35&lt;&gt;"",'BOS-Sicherheitskarten'!L35,"")</f>
        <v/>
      </c>
      <c r="N17" s="54" t="str">
        <f>IF('BOS-Sicherheitskarten'!M35&lt;&gt;"",'BOS-Sicherheitskarten'!M35,"")</f>
        <v/>
      </c>
      <c r="O17" s="54" t="str">
        <f>IF('BOS-Sicherheitskarten'!N35&lt;&gt;"",'BOS-Sicherheitskarten'!N35,"")</f>
        <v/>
      </c>
      <c r="P17" s="55" t="str">
        <f>IF('BOS-Sicherheitskarten'!O35&lt;&gt;"",'BOS-Sicherheitskarten'!O35,"")</f>
        <v/>
      </c>
      <c r="Q17" s="55" t="str">
        <f>IF('BOS-Sicherheitskarten'!P35&lt;&gt;"",'BOS-Sicherheitskarten'!P35,"")</f>
        <v/>
      </c>
      <c r="R17" s="55" t="str">
        <f>IF('BOS-Sicherheitskarten'!Q35&lt;&gt;"",'BOS-Sicherheitskarten'!Q35,"")</f>
        <v/>
      </c>
      <c r="S17" s="55" t="str">
        <f>IF('BOS-Sicherheitskarten'!R35&lt;&gt;"",'BOS-Sicherheitskarten'!R35,"")</f>
        <v/>
      </c>
      <c r="T17" s="55" t="str">
        <f>IF('BOS-Sicherheitskarten'!S35&lt;&gt;"",'BOS-Sicherheitskarten'!S35,"")</f>
        <v/>
      </c>
      <c r="U17" s="54" t="str">
        <f>IF('BOS-Sicherheitskarten'!T35&lt;&gt;"",'BOS-Sicherheitskarten'!T35,"")</f>
        <v/>
      </c>
      <c r="V17" s="54" t="str">
        <f>IF('BOS-Sicherheitskarten'!U35&lt;&gt;"",'BOS-Sicherheitskarten'!U35,"")</f>
        <v/>
      </c>
      <c r="W17" s="54" t="str">
        <f>IF('BOS-Sicherheitskarten'!V35&lt;&gt;"",'BOS-Sicherheitskarten'!V35,"")</f>
        <v/>
      </c>
      <c r="X17" s="54" t="str">
        <f>IF('BOS-Sicherheitskarten'!W35&lt;&gt;"",'BOS-Sicherheitskarten'!W35,"")</f>
        <v/>
      </c>
      <c r="Y17" s="54" t="str">
        <f>IF('BOS-Sicherheitskarten'!X35&lt;&gt;"",'BOS-Sicherheitskarten'!X35,"")</f>
        <v/>
      </c>
      <c r="Z17" s="54" t="str">
        <f>IF('BOS-Sicherheitskarten'!Y35&lt;&gt;"",'BOS-Sicherheitskarten'!Y35,"")</f>
        <v/>
      </c>
      <c r="AA17" s="54" t="str">
        <f>IF('BOS-Sicherheitskarten'!Z35&lt;&gt;"",'BOS-Sicherheitskarten'!Z35,"")</f>
        <v/>
      </c>
      <c r="AB17" s="54" t="str">
        <f>IF('BOS-Sicherheitskarten'!AA35&lt;&gt;"",'BOS-Sicherheitskarten'!AA35,"")</f>
        <v/>
      </c>
      <c r="AC17" s="55" t="str">
        <f>IF('BOS-Sicherheitskarten'!AB35&lt;&gt;"",'BOS-Sicherheitskarten'!AB35,"")</f>
        <v/>
      </c>
      <c r="AD17" s="55" t="str">
        <f>IF('BOS-Sicherheitskarten'!AC35&lt;&gt;"",'BOS-Sicherheitskarten'!AC35,"")</f>
        <v/>
      </c>
      <c r="AE17" s="54" t="str">
        <f>IF('BOS-Sicherheitskarten'!AD35&lt;&gt;"",'BOS-Sicherheitskarten'!AD35,"")</f>
        <v/>
      </c>
      <c r="AF17" s="55" t="str">
        <f>IF('BOS-Sicherheitskarten'!AE35&lt;&gt;"",'BOS-Sicherheitskarten'!AE35,"")</f>
        <v/>
      </c>
      <c r="AG17" s="55" t="str">
        <f>IF('BOS-Sicherheitskarten'!AF35&lt;&gt;"",'BOS-Sicherheitskarten'!AF35,"")</f>
        <v/>
      </c>
      <c r="AH17" s="55" t="str">
        <f>IF('BOS-Sicherheitskarten'!AG35&lt;&gt;"",'BOS-Sicherheitskarten'!AG35,"")</f>
        <v/>
      </c>
      <c r="AI17" s="55" t="str">
        <f>IF('BOS-Sicherheitskarten'!AH35&lt;&gt;"",'BOS-Sicherheitskarten'!AH35,"")</f>
        <v/>
      </c>
      <c r="AJ17" s="55" t="str">
        <f>IF('BOS-Sicherheitskarten'!AI35&lt;&gt;"",'BOS-Sicherheitskarten'!AI35,"")</f>
        <v/>
      </c>
      <c r="AK17" s="56" t="str">
        <f>IF('BOS-Sicherheitskarten'!B35&lt;&gt;"",'BOS-Sicherheitskarten'!$S$6,"")</f>
        <v/>
      </c>
      <c r="AL17" s="56" t="str">
        <f>IF('BOS-Sicherheitskarten'!B35&lt;&gt;"",'BOS-Sicherheitskarten'!$S$7,"")</f>
        <v/>
      </c>
      <c r="AM17" s="56" t="str">
        <f>IF('BOS-Sicherheitskarten'!B35&lt;&gt;"","Sehr geehrte Damen und Herren","")</f>
        <v/>
      </c>
      <c r="AN17" s="56" t="str">
        <f>IF('BOS-Sicherheitskarten'!B35&lt;&gt;"",'BOS-Sicherheitskarten'!$S$10,"")</f>
        <v/>
      </c>
      <c r="AO17" s="56" t="str">
        <f>IF('BOS-Sicherheitskarten'!B35&lt;&gt;"",'BOS-Sicherheitskarten'!$S$11,"")</f>
        <v/>
      </c>
      <c r="AP17" s="56" t="str">
        <f>IF('BOS-Sicherheitskarten'!B35&lt;&gt;"",'BOS-Sicherheitskarten'!$S$12,"")</f>
        <v/>
      </c>
      <c r="AQ17" s="56" t="str">
        <f>IF('BOS-Sicherheitskarten'!B35&lt;&gt;"",TEXT('BOS-Sicherheitskarten'!$AI$6,"TT.MM.JJJJ"),"")</f>
        <v/>
      </c>
      <c r="AR17" s="58" t="str">
        <f>IF('BOS-Sicherheitskarten'!B35&lt;&gt;"",'BOS-Sicherheitskarten'!$S$14,"")</f>
        <v/>
      </c>
      <c r="AS17" s="42"/>
      <c r="AT17" s="42"/>
      <c r="AU17" s="42"/>
      <c r="AV17" s="57"/>
      <c r="AW17" s="42"/>
      <c r="AX17" s="42"/>
      <c r="AY17" s="42"/>
      <c r="AZ17" s="42"/>
      <c r="BA17" s="42"/>
      <c r="BB17" s="42"/>
      <c r="BC17" s="58"/>
      <c r="BD17" s="56" t="str">
        <f>IF('BOS-Sicherheitskarten'!B35&lt;&gt;"",'BOS-Sicherheitskarten'!$S$13,"")</f>
        <v/>
      </c>
      <c r="BE17" s="56" t="str">
        <f>IF('BOS-Sicherheitskarten'!B35&lt;&gt;"",'BOS-Sicherheitskarten'!$D$6,"")</f>
        <v/>
      </c>
    </row>
    <row r="18" spans="1:57" x14ac:dyDescent="0.25">
      <c r="A18" s="51">
        <v>16</v>
      </c>
      <c r="B18" s="52" t="str">
        <f>IF('BOS-Sicherheitskarten'!B36&lt;&gt;"",'BOS-Sicherheitskarten'!$D$16,"")</f>
        <v/>
      </c>
      <c r="C18" s="53" t="str">
        <f>'BOS-Sicherheitskarten'!B36</f>
        <v/>
      </c>
      <c r="D18" s="53" t="str">
        <f>IF('BOS-Sicherheitskarten'!C36&lt;&gt;"",'BOS-Sicherheitskarten'!C36,"")</f>
        <v/>
      </c>
      <c r="E18" s="53" t="str">
        <f>IF('BOS-Sicherheitskarten'!D36&lt;&gt;"",'BOS-Sicherheitskarten'!D36,"")</f>
        <v/>
      </c>
      <c r="F18" s="53" t="str">
        <f>IF('BOS-Sicherheitskarten'!E36&lt;&gt;"",'BOS-Sicherheitskarten'!E36,"")</f>
        <v/>
      </c>
      <c r="G18" s="53" t="str">
        <f>IF('BOS-Sicherheitskarten'!F36&lt;&gt;"",'BOS-Sicherheitskarten'!F36,"")</f>
        <v/>
      </c>
      <c r="H18" s="54" t="str">
        <f>IF('BOS-Sicherheitskarten'!G36&lt;&gt;"",'BOS-Sicherheitskarten'!G36,"")</f>
        <v>B</v>
      </c>
      <c r="I18" s="54" t="str">
        <f>IF('BOS-Sicherheitskarten'!H36&lt;&gt;"",'BOS-Sicherheitskarten'!H36,"")</f>
        <v>W</v>
      </c>
      <c r="J18" s="55" t="str">
        <f>IF('BOS-Sicherheitskarten'!I36&lt;&gt;"",'BOS-Sicherheitskarten'!I36,"")</f>
        <v/>
      </c>
      <c r="K18" s="55" t="str">
        <f>IF('BOS-Sicherheitskarten'!J36&lt;&gt;"",'BOS-Sicherheitskarten'!J36,"")</f>
        <v/>
      </c>
      <c r="L18" s="55" t="str">
        <f>IF('BOS-Sicherheitskarten'!K36&lt;&gt;"",'BOS-Sicherheitskarten'!K36,"")</f>
        <v/>
      </c>
      <c r="M18" s="54" t="str">
        <f>IF('BOS-Sicherheitskarten'!L36&lt;&gt;"",'BOS-Sicherheitskarten'!L36,"")</f>
        <v/>
      </c>
      <c r="N18" s="54" t="str">
        <f>IF('BOS-Sicherheitskarten'!M36&lt;&gt;"",'BOS-Sicherheitskarten'!M36,"")</f>
        <v/>
      </c>
      <c r="O18" s="54" t="str">
        <f>IF('BOS-Sicherheitskarten'!N36&lt;&gt;"",'BOS-Sicherheitskarten'!N36,"")</f>
        <v/>
      </c>
      <c r="P18" s="55" t="str">
        <f>IF('BOS-Sicherheitskarten'!O36&lt;&gt;"",'BOS-Sicherheitskarten'!O36,"")</f>
        <v/>
      </c>
      <c r="Q18" s="55" t="str">
        <f>IF('BOS-Sicherheitskarten'!P36&lt;&gt;"",'BOS-Sicherheitskarten'!P36,"")</f>
        <v/>
      </c>
      <c r="R18" s="55" t="str">
        <f>IF('BOS-Sicherheitskarten'!Q36&lt;&gt;"",'BOS-Sicherheitskarten'!Q36,"")</f>
        <v/>
      </c>
      <c r="S18" s="55" t="str">
        <f>IF('BOS-Sicherheitskarten'!R36&lt;&gt;"",'BOS-Sicherheitskarten'!R36,"")</f>
        <v/>
      </c>
      <c r="T18" s="55" t="str">
        <f>IF('BOS-Sicherheitskarten'!S36&lt;&gt;"",'BOS-Sicherheitskarten'!S36,"")</f>
        <v/>
      </c>
      <c r="U18" s="54" t="str">
        <f>IF('BOS-Sicherheitskarten'!T36&lt;&gt;"",'BOS-Sicherheitskarten'!T36,"")</f>
        <v/>
      </c>
      <c r="V18" s="54" t="str">
        <f>IF('BOS-Sicherheitskarten'!U36&lt;&gt;"",'BOS-Sicherheitskarten'!U36,"")</f>
        <v/>
      </c>
      <c r="W18" s="54" t="str">
        <f>IF('BOS-Sicherheitskarten'!V36&lt;&gt;"",'BOS-Sicherheitskarten'!V36,"")</f>
        <v/>
      </c>
      <c r="X18" s="54" t="str">
        <f>IF('BOS-Sicherheitskarten'!W36&lt;&gt;"",'BOS-Sicherheitskarten'!W36,"")</f>
        <v/>
      </c>
      <c r="Y18" s="54" t="str">
        <f>IF('BOS-Sicherheitskarten'!X36&lt;&gt;"",'BOS-Sicherheitskarten'!X36,"")</f>
        <v/>
      </c>
      <c r="Z18" s="54" t="str">
        <f>IF('BOS-Sicherheitskarten'!Y36&lt;&gt;"",'BOS-Sicherheitskarten'!Y36,"")</f>
        <v/>
      </c>
      <c r="AA18" s="54" t="str">
        <f>IF('BOS-Sicherheitskarten'!Z36&lt;&gt;"",'BOS-Sicherheitskarten'!Z36,"")</f>
        <v/>
      </c>
      <c r="AB18" s="54" t="str">
        <f>IF('BOS-Sicherheitskarten'!AA36&lt;&gt;"",'BOS-Sicherheitskarten'!AA36,"")</f>
        <v/>
      </c>
      <c r="AC18" s="55" t="str">
        <f>IF('BOS-Sicherheitskarten'!AB36&lt;&gt;"",'BOS-Sicherheitskarten'!AB36,"")</f>
        <v/>
      </c>
      <c r="AD18" s="55" t="str">
        <f>IF('BOS-Sicherheitskarten'!AC36&lt;&gt;"",'BOS-Sicherheitskarten'!AC36,"")</f>
        <v/>
      </c>
      <c r="AE18" s="54" t="str">
        <f>IF('BOS-Sicherheitskarten'!AD36&lt;&gt;"",'BOS-Sicherheitskarten'!AD36,"")</f>
        <v/>
      </c>
      <c r="AF18" s="55" t="str">
        <f>IF('BOS-Sicherheitskarten'!AE36&lt;&gt;"",'BOS-Sicherheitskarten'!AE36,"")</f>
        <v/>
      </c>
      <c r="AG18" s="55" t="str">
        <f>IF('BOS-Sicherheitskarten'!AF36&lt;&gt;"",'BOS-Sicherheitskarten'!AF36,"")</f>
        <v/>
      </c>
      <c r="AH18" s="55" t="str">
        <f>IF('BOS-Sicherheitskarten'!AG36&lt;&gt;"",'BOS-Sicherheitskarten'!AG36,"")</f>
        <v/>
      </c>
      <c r="AI18" s="55" t="str">
        <f>IF('BOS-Sicherheitskarten'!AH36&lt;&gt;"",'BOS-Sicherheitskarten'!AH36,"")</f>
        <v/>
      </c>
      <c r="AJ18" s="55" t="str">
        <f>IF('BOS-Sicherheitskarten'!AI36&lt;&gt;"",'BOS-Sicherheitskarten'!AI36,"")</f>
        <v/>
      </c>
      <c r="AK18" s="56" t="str">
        <f>IF('BOS-Sicherheitskarten'!B36&lt;&gt;"",'BOS-Sicherheitskarten'!$S$6,"")</f>
        <v/>
      </c>
      <c r="AL18" s="56" t="str">
        <f>IF('BOS-Sicherheitskarten'!B36&lt;&gt;"",'BOS-Sicherheitskarten'!$S$7,"")</f>
        <v/>
      </c>
      <c r="AM18" s="56" t="str">
        <f>IF('BOS-Sicherheitskarten'!B36&lt;&gt;"","Sehr geehrte Damen und Herren","")</f>
        <v/>
      </c>
      <c r="AN18" s="56" t="str">
        <f>IF('BOS-Sicherheitskarten'!B36&lt;&gt;"",'BOS-Sicherheitskarten'!$S$10,"")</f>
        <v/>
      </c>
      <c r="AO18" s="56" t="str">
        <f>IF('BOS-Sicherheitskarten'!B36&lt;&gt;"",'BOS-Sicherheitskarten'!$S$11,"")</f>
        <v/>
      </c>
      <c r="AP18" s="56" t="str">
        <f>IF('BOS-Sicherheitskarten'!B36&lt;&gt;"",'BOS-Sicherheitskarten'!$S$12,"")</f>
        <v/>
      </c>
      <c r="AQ18" s="56" t="str">
        <f>IF('BOS-Sicherheitskarten'!B36&lt;&gt;"",TEXT('BOS-Sicherheitskarten'!$AI$6,"TT.MM.JJJJ"),"")</f>
        <v/>
      </c>
      <c r="AR18" s="58" t="str">
        <f>IF('BOS-Sicherheitskarten'!B36&lt;&gt;"",'BOS-Sicherheitskarten'!$S$14,"")</f>
        <v/>
      </c>
      <c r="AS18" s="42"/>
      <c r="AT18" s="42"/>
      <c r="AU18" s="42"/>
      <c r="AV18" s="57"/>
      <c r="AW18" s="42"/>
      <c r="AX18" s="42"/>
      <c r="AY18" s="42"/>
      <c r="AZ18" s="42"/>
      <c r="BA18" s="42"/>
      <c r="BB18" s="42"/>
      <c r="BC18" s="58"/>
      <c r="BD18" s="56" t="str">
        <f>IF('BOS-Sicherheitskarten'!B36&lt;&gt;"",'BOS-Sicherheitskarten'!$S$13,"")</f>
        <v/>
      </c>
      <c r="BE18" s="56" t="str">
        <f>IF('BOS-Sicherheitskarten'!B36&lt;&gt;"",'BOS-Sicherheitskarten'!$D$6,"")</f>
        <v/>
      </c>
    </row>
    <row r="19" spans="1:57" x14ac:dyDescent="0.25">
      <c r="A19" s="51">
        <v>17</v>
      </c>
      <c r="B19" s="52" t="str">
        <f>IF('BOS-Sicherheitskarten'!B37&lt;&gt;"",'BOS-Sicherheitskarten'!$D$16,"")</f>
        <v/>
      </c>
      <c r="C19" s="53" t="str">
        <f>'BOS-Sicherheitskarten'!B37</f>
        <v/>
      </c>
      <c r="D19" s="53" t="str">
        <f>IF('BOS-Sicherheitskarten'!C37&lt;&gt;"",'BOS-Sicherheitskarten'!C37,"")</f>
        <v/>
      </c>
      <c r="E19" s="53" t="str">
        <f>IF('BOS-Sicherheitskarten'!D37&lt;&gt;"",'BOS-Sicherheitskarten'!D37,"")</f>
        <v/>
      </c>
      <c r="F19" s="53" t="str">
        <f>IF('BOS-Sicherheitskarten'!E37&lt;&gt;"",'BOS-Sicherheitskarten'!E37,"")</f>
        <v/>
      </c>
      <c r="G19" s="53" t="str">
        <f>IF('BOS-Sicherheitskarten'!F37&lt;&gt;"",'BOS-Sicherheitskarten'!F37,"")</f>
        <v/>
      </c>
      <c r="H19" s="54" t="str">
        <f>IF('BOS-Sicherheitskarten'!G37&lt;&gt;"",'BOS-Sicherheitskarten'!G37,"")</f>
        <v>B</v>
      </c>
      <c r="I19" s="54" t="str">
        <f>IF('BOS-Sicherheitskarten'!H37&lt;&gt;"",'BOS-Sicherheitskarten'!H37,"")</f>
        <v>W</v>
      </c>
      <c r="J19" s="55" t="str">
        <f>IF('BOS-Sicherheitskarten'!I37&lt;&gt;"",'BOS-Sicherheitskarten'!I37,"")</f>
        <v/>
      </c>
      <c r="K19" s="55" t="str">
        <f>IF('BOS-Sicherheitskarten'!J37&lt;&gt;"",'BOS-Sicherheitskarten'!J37,"")</f>
        <v/>
      </c>
      <c r="L19" s="55" t="str">
        <f>IF('BOS-Sicherheitskarten'!K37&lt;&gt;"",'BOS-Sicherheitskarten'!K37,"")</f>
        <v/>
      </c>
      <c r="M19" s="54" t="str">
        <f>IF('BOS-Sicherheitskarten'!L37&lt;&gt;"",'BOS-Sicherheitskarten'!L37,"")</f>
        <v/>
      </c>
      <c r="N19" s="54" t="str">
        <f>IF('BOS-Sicherheitskarten'!M37&lt;&gt;"",'BOS-Sicherheitskarten'!M37,"")</f>
        <v/>
      </c>
      <c r="O19" s="54" t="str">
        <f>IF('BOS-Sicherheitskarten'!N37&lt;&gt;"",'BOS-Sicherheitskarten'!N37,"")</f>
        <v/>
      </c>
      <c r="P19" s="55" t="str">
        <f>IF('BOS-Sicherheitskarten'!O37&lt;&gt;"",'BOS-Sicherheitskarten'!O37,"")</f>
        <v/>
      </c>
      <c r="Q19" s="55" t="str">
        <f>IF('BOS-Sicherheitskarten'!P37&lt;&gt;"",'BOS-Sicherheitskarten'!P37,"")</f>
        <v/>
      </c>
      <c r="R19" s="55" t="str">
        <f>IF('BOS-Sicherheitskarten'!Q37&lt;&gt;"",'BOS-Sicherheitskarten'!Q37,"")</f>
        <v/>
      </c>
      <c r="S19" s="55" t="str">
        <f>IF('BOS-Sicherheitskarten'!R37&lt;&gt;"",'BOS-Sicherheitskarten'!R37,"")</f>
        <v/>
      </c>
      <c r="T19" s="55" t="str">
        <f>IF('BOS-Sicherheitskarten'!S37&lt;&gt;"",'BOS-Sicherheitskarten'!S37,"")</f>
        <v/>
      </c>
      <c r="U19" s="54" t="str">
        <f>IF('BOS-Sicherheitskarten'!T37&lt;&gt;"",'BOS-Sicherheitskarten'!T37,"")</f>
        <v/>
      </c>
      <c r="V19" s="54" t="str">
        <f>IF('BOS-Sicherheitskarten'!U37&lt;&gt;"",'BOS-Sicherheitskarten'!U37,"")</f>
        <v/>
      </c>
      <c r="W19" s="54" t="str">
        <f>IF('BOS-Sicherheitskarten'!V37&lt;&gt;"",'BOS-Sicherheitskarten'!V37,"")</f>
        <v/>
      </c>
      <c r="X19" s="54" t="str">
        <f>IF('BOS-Sicherheitskarten'!W37&lt;&gt;"",'BOS-Sicherheitskarten'!W37,"")</f>
        <v/>
      </c>
      <c r="Y19" s="54" t="str">
        <f>IF('BOS-Sicherheitskarten'!X37&lt;&gt;"",'BOS-Sicherheitskarten'!X37,"")</f>
        <v/>
      </c>
      <c r="Z19" s="54" t="str">
        <f>IF('BOS-Sicherheitskarten'!Y37&lt;&gt;"",'BOS-Sicherheitskarten'!Y37,"")</f>
        <v/>
      </c>
      <c r="AA19" s="54" t="str">
        <f>IF('BOS-Sicherheitskarten'!Z37&lt;&gt;"",'BOS-Sicherheitskarten'!Z37,"")</f>
        <v/>
      </c>
      <c r="AB19" s="54" t="str">
        <f>IF('BOS-Sicherheitskarten'!AA37&lt;&gt;"",'BOS-Sicherheitskarten'!AA37,"")</f>
        <v/>
      </c>
      <c r="AC19" s="55" t="str">
        <f>IF('BOS-Sicherheitskarten'!AB37&lt;&gt;"",'BOS-Sicherheitskarten'!AB37,"")</f>
        <v/>
      </c>
      <c r="AD19" s="55" t="str">
        <f>IF('BOS-Sicherheitskarten'!AC37&lt;&gt;"",'BOS-Sicherheitskarten'!AC37,"")</f>
        <v/>
      </c>
      <c r="AE19" s="54" t="str">
        <f>IF('BOS-Sicherheitskarten'!AD37&lt;&gt;"",'BOS-Sicherheitskarten'!AD37,"")</f>
        <v/>
      </c>
      <c r="AF19" s="55" t="str">
        <f>IF('BOS-Sicherheitskarten'!AE37&lt;&gt;"",'BOS-Sicherheitskarten'!AE37,"")</f>
        <v/>
      </c>
      <c r="AG19" s="55" t="str">
        <f>IF('BOS-Sicherheitskarten'!AF37&lt;&gt;"",'BOS-Sicherheitskarten'!AF37,"")</f>
        <v/>
      </c>
      <c r="AH19" s="55" t="str">
        <f>IF('BOS-Sicherheitskarten'!AG37&lt;&gt;"",'BOS-Sicherheitskarten'!AG37,"")</f>
        <v/>
      </c>
      <c r="AI19" s="55" t="str">
        <f>IF('BOS-Sicherheitskarten'!AH37&lt;&gt;"",'BOS-Sicherheitskarten'!AH37,"")</f>
        <v/>
      </c>
      <c r="AJ19" s="55" t="str">
        <f>IF('BOS-Sicherheitskarten'!AI37&lt;&gt;"",'BOS-Sicherheitskarten'!AI37,"")</f>
        <v/>
      </c>
      <c r="AK19" s="56" t="str">
        <f>IF('BOS-Sicherheitskarten'!B37&lt;&gt;"",'BOS-Sicherheitskarten'!$S$6,"")</f>
        <v/>
      </c>
      <c r="AL19" s="56" t="str">
        <f>IF('BOS-Sicherheitskarten'!B37&lt;&gt;"",'BOS-Sicherheitskarten'!$S$7,"")</f>
        <v/>
      </c>
      <c r="AM19" s="56" t="str">
        <f>IF('BOS-Sicherheitskarten'!B37&lt;&gt;"","Sehr geehrte Damen und Herren","")</f>
        <v/>
      </c>
      <c r="AN19" s="56" t="str">
        <f>IF('BOS-Sicherheitskarten'!B37&lt;&gt;"",'BOS-Sicherheitskarten'!$S$10,"")</f>
        <v/>
      </c>
      <c r="AO19" s="56" t="str">
        <f>IF('BOS-Sicherheitskarten'!B37&lt;&gt;"",'BOS-Sicherheitskarten'!$S$11,"")</f>
        <v/>
      </c>
      <c r="AP19" s="56" t="str">
        <f>IF('BOS-Sicherheitskarten'!B37&lt;&gt;"",'BOS-Sicherheitskarten'!$S$12,"")</f>
        <v/>
      </c>
      <c r="AQ19" s="56" t="str">
        <f>IF('BOS-Sicherheitskarten'!B37&lt;&gt;"",TEXT('BOS-Sicherheitskarten'!$AI$6,"TT.MM.JJJJ"),"")</f>
        <v/>
      </c>
      <c r="AR19" s="58" t="str">
        <f>IF('BOS-Sicherheitskarten'!B37&lt;&gt;"",'BOS-Sicherheitskarten'!$S$14,"")</f>
        <v/>
      </c>
      <c r="AS19" s="42"/>
      <c r="AT19" s="42"/>
      <c r="AU19" s="42"/>
      <c r="AV19" s="57"/>
      <c r="AW19" s="42"/>
      <c r="AX19" s="42"/>
      <c r="AY19" s="42"/>
      <c r="AZ19" s="42"/>
      <c r="BA19" s="42"/>
      <c r="BB19" s="42"/>
      <c r="BC19" s="58"/>
      <c r="BD19" s="56" t="str">
        <f>IF('BOS-Sicherheitskarten'!B37&lt;&gt;"",'BOS-Sicherheitskarten'!$S$13,"")</f>
        <v/>
      </c>
      <c r="BE19" s="56" t="str">
        <f>IF('BOS-Sicherheitskarten'!B37&lt;&gt;"",'BOS-Sicherheitskarten'!$D$6,"")</f>
        <v/>
      </c>
    </row>
    <row r="20" spans="1:57" x14ac:dyDescent="0.25">
      <c r="A20" s="51">
        <v>18</v>
      </c>
      <c r="B20" s="52" t="str">
        <f>IF('BOS-Sicherheitskarten'!B38&lt;&gt;"",'BOS-Sicherheitskarten'!$D$16,"")</f>
        <v/>
      </c>
      <c r="C20" s="53" t="str">
        <f>'BOS-Sicherheitskarten'!B38</f>
        <v/>
      </c>
      <c r="D20" s="53" t="str">
        <f>IF('BOS-Sicherheitskarten'!C38&lt;&gt;"",'BOS-Sicherheitskarten'!C38,"")</f>
        <v/>
      </c>
      <c r="E20" s="53" t="str">
        <f>IF('BOS-Sicherheitskarten'!D38&lt;&gt;"",'BOS-Sicherheitskarten'!D38,"")</f>
        <v/>
      </c>
      <c r="F20" s="53" t="str">
        <f>IF('BOS-Sicherheitskarten'!E38&lt;&gt;"",'BOS-Sicherheitskarten'!E38,"")</f>
        <v/>
      </c>
      <c r="G20" s="53" t="str">
        <f>IF('BOS-Sicherheitskarten'!F38&lt;&gt;"",'BOS-Sicherheitskarten'!F38,"")</f>
        <v/>
      </c>
      <c r="H20" s="54" t="str">
        <f>IF('BOS-Sicherheitskarten'!G38&lt;&gt;"",'BOS-Sicherheitskarten'!G38,"")</f>
        <v>B</v>
      </c>
      <c r="I20" s="54" t="str">
        <f>IF('BOS-Sicherheitskarten'!H38&lt;&gt;"",'BOS-Sicherheitskarten'!H38,"")</f>
        <v>W</v>
      </c>
      <c r="J20" s="55" t="str">
        <f>IF('BOS-Sicherheitskarten'!I38&lt;&gt;"",'BOS-Sicherheitskarten'!I38,"")</f>
        <v/>
      </c>
      <c r="K20" s="55" t="str">
        <f>IF('BOS-Sicherheitskarten'!J38&lt;&gt;"",'BOS-Sicherheitskarten'!J38,"")</f>
        <v/>
      </c>
      <c r="L20" s="55" t="str">
        <f>IF('BOS-Sicherheitskarten'!K38&lt;&gt;"",'BOS-Sicherheitskarten'!K38,"")</f>
        <v/>
      </c>
      <c r="M20" s="54" t="str">
        <f>IF('BOS-Sicherheitskarten'!L38&lt;&gt;"",'BOS-Sicherheitskarten'!L38,"")</f>
        <v/>
      </c>
      <c r="N20" s="54" t="str">
        <f>IF('BOS-Sicherheitskarten'!M38&lt;&gt;"",'BOS-Sicherheitskarten'!M38,"")</f>
        <v/>
      </c>
      <c r="O20" s="54" t="str">
        <f>IF('BOS-Sicherheitskarten'!N38&lt;&gt;"",'BOS-Sicherheitskarten'!N38,"")</f>
        <v/>
      </c>
      <c r="P20" s="55" t="str">
        <f>IF('BOS-Sicherheitskarten'!O38&lt;&gt;"",'BOS-Sicherheitskarten'!O38,"")</f>
        <v/>
      </c>
      <c r="Q20" s="55" t="str">
        <f>IF('BOS-Sicherheitskarten'!P38&lt;&gt;"",'BOS-Sicherheitskarten'!P38,"")</f>
        <v/>
      </c>
      <c r="R20" s="55" t="str">
        <f>IF('BOS-Sicherheitskarten'!Q38&lt;&gt;"",'BOS-Sicherheitskarten'!Q38,"")</f>
        <v/>
      </c>
      <c r="S20" s="55" t="str">
        <f>IF('BOS-Sicherheitskarten'!R38&lt;&gt;"",'BOS-Sicherheitskarten'!R38,"")</f>
        <v/>
      </c>
      <c r="T20" s="55" t="str">
        <f>IF('BOS-Sicherheitskarten'!S38&lt;&gt;"",'BOS-Sicherheitskarten'!S38,"")</f>
        <v/>
      </c>
      <c r="U20" s="54" t="str">
        <f>IF('BOS-Sicherheitskarten'!T38&lt;&gt;"",'BOS-Sicherheitskarten'!T38,"")</f>
        <v/>
      </c>
      <c r="V20" s="54" t="str">
        <f>IF('BOS-Sicherheitskarten'!U38&lt;&gt;"",'BOS-Sicherheitskarten'!U38,"")</f>
        <v/>
      </c>
      <c r="W20" s="54" t="str">
        <f>IF('BOS-Sicherheitskarten'!V38&lt;&gt;"",'BOS-Sicherheitskarten'!V38,"")</f>
        <v/>
      </c>
      <c r="X20" s="54" t="str">
        <f>IF('BOS-Sicherheitskarten'!W38&lt;&gt;"",'BOS-Sicherheitskarten'!W38,"")</f>
        <v/>
      </c>
      <c r="Y20" s="54" t="str">
        <f>IF('BOS-Sicherheitskarten'!X38&lt;&gt;"",'BOS-Sicherheitskarten'!X38,"")</f>
        <v/>
      </c>
      <c r="Z20" s="54" t="str">
        <f>IF('BOS-Sicherheitskarten'!Y38&lt;&gt;"",'BOS-Sicherheitskarten'!Y38,"")</f>
        <v/>
      </c>
      <c r="AA20" s="54" t="str">
        <f>IF('BOS-Sicherheitskarten'!Z38&lt;&gt;"",'BOS-Sicherheitskarten'!Z38,"")</f>
        <v/>
      </c>
      <c r="AB20" s="54" t="str">
        <f>IF('BOS-Sicherheitskarten'!AA38&lt;&gt;"",'BOS-Sicherheitskarten'!AA38,"")</f>
        <v/>
      </c>
      <c r="AC20" s="55" t="str">
        <f>IF('BOS-Sicherheitskarten'!AB38&lt;&gt;"",'BOS-Sicherheitskarten'!AB38,"")</f>
        <v/>
      </c>
      <c r="AD20" s="55" t="str">
        <f>IF('BOS-Sicherheitskarten'!AC38&lt;&gt;"",'BOS-Sicherheitskarten'!AC38,"")</f>
        <v/>
      </c>
      <c r="AE20" s="54" t="str">
        <f>IF('BOS-Sicherheitskarten'!AD38&lt;&gt;"",'BOS-Sicherheitskarten'!AD38,"")</f>
        <v/>
      </c>
      <c r="AF20" s="55" t="str">
        <f>IF('BOS-Sicherheitskarten'!AE38&lt;&gt;"",'BOS-Sicherheitskarten'!AE38,"")</f>
        <v/>
      </c>
      <c r="AG20" s="55" t="str">
        <f>IF('BOS-Sicherheitskarten'!AF38&lt;&gt;"",'BOS-Sicherheitskarten'!AF38,"")</f>
        <v/>
      </c>
      <c r="AH20" s="55" t="str">
        <f>IF('BOS-Sicherheitskarten'!AG38&lt;&gt;"",'BOS-Sicherheitskarten'!AG38,"")</f>
        <v/>
      </c>
      <c r="AI20" s="55" t="str">
        <f>IF('BOS-Sicherheitskarten'!AH38&lt;&gt;"",'BOS-Sicherheitskarten'!AH38,"")</f>
        <v/>
      </c>
      <c r="AJ20" s="55" t="str">
        <f>IF('BOS-Sicherheitskarten'!AI38&lt;&gt;"",'BOS-Sicherheitskarten'!AI38,"")</f>
        <v/>
      </c>
      <c r="AK20" s="56" t="str">
        <f>IF('BOS-Sicherheitskarten'!B38&lt;&gt;"",'BOS-Sicherheitskarten'!$S$6,"")</f>
        <v/>
      </c>
      <c r="AL20" s="56" t="str">
        <f>IF('BOS-Sicherheitskarten'!B38&lt;&gt;"",'BOS-Sicherheitskarten'!$S$7,"")</f>
        <v/>
      </c>
      <c r="AM20" s="56" t="str">
        <f>IF('BOS-Sicherheitskarten'!B38&lt;&gt;"","Sehr geehrte Damen und Herren","")</f>
        <v/>
      </c>
      <c r="AN20" s="56" t="str">
        <f>IF('BOS-Sicherheitskarten'!B38&lt;&gt;"",'BOS-Sicherheitskarten'!$S$10,"")</f>
        <v/>
      </c>
      <c r="AO20" s="56" t="str">
        <f>IF('BOS-Sicherheitskarten'!B38&lt;&gt;"",'BOS-Sicherheitskarten'!$S$11,"")</f>
        <v/>
      </c>
      <c r="AP20" s="56" t="str">
        <f>IF('BOS-Sicherheitskarten'!B38&lt;&gt;"",'BOS-Sicherheitskarten'!$S$12,"")</f>
        <v/>
      </c>
      <c r="AQ20" s="56" t="str">
        <f>IF('BOS-Sicherheitskarten'!B38&lt;&gt;"",TEXT('BOS-Sicherheitskarten'!$AI$6,"TT.MM.JJJJ"),"")</f>
        <v/>
      </c>
      <c r="AR20" s="58" t="str">
        <f>IF('BOS-Sicherheitskarten'!B38&lt;&gt;"",'BOS-Sicherheitskarten'!$S$14,"")</f>
        <v/>
      </c>
      <c r="AS20" s="42"/>
      <c r="AT20" s="42"/>
      <c r="AU20" s="42"/>
      <c r="AV20" s="57"/>
      <c r="AW20" s="42"/>
      <c r="AX20" s="42"/>
      <c r="AY20" s="42"/>
      <c r="AZ20" s="42"/>
      <c r="BA20" s="42"/>
      <c r="BB20" s="42"/>
      <c r="BC20" s="58"/>
      <c r="BD20" s="56" t="str">
        <f>IF('BOS-Sicherheitskarten'!B38&lt;&gt;"",'BOS-Sicherheitskarten'!$S$13,"")</f>
        <v/>
      </c>
      <c r="BE20" s="56" t="str">
        <f>IF('BOS-Sicherheitskarten'!B38&lt;&gt;"",'BOS-Sicherheitskarten'!$D$6,"")</f>
        <v/>
      </c>
    </row>
    <row r="21" spans="1:57" x14ac:dyDescent="0.25">
      <c r="A21" s="51">
        <v>19</v>
      </c>
      <c r="B21" s="52" t="str">
        <f>IF('BOS-Sicherheitskarten'!B39&lt;&gt;"",'BOS-Sicherheitskarten'!$D$16,"")</f>
        <v/>
      </c>
      <c r="C21" s="53" t="str">
        <f>'BOS-Sicherheitskarten'!B39</f>
        <v/>
      </c>
      <c r="D21" s="53" t="str">
        <f>IF('BOS-Sicherheitskarten'!C39&lt;&gt;"",'BOS-Sicherheitskarten'!C39,"")</f>
        <v/>
      </c>
      <c r="E21" s="53" t="str">
        <f>IF('BOS-Sicherheitskarten'!D39&lt;&gt;"",'BOS-Sicherheitskarten'!D39,"")</f>
        <v/>
      </c>
      <c r="F21" s="53" t="str">
        <f>IF('BOS-Sicherheitskarten'!E39&lt;&gt;"",'BOS-Sicherheitskarten'!E39,"")</f>
        <v/>
      </c>
      <c r="G21" s="53" t="str">
        <f>IF('BOS-Sicherheitskarten'!F39&lt;&gt;"",'BOS-Sicherheitskarten'!F39,"")</f>
        <v/>
      </c>
      <c r="H21" s="54" t="str">
        <f>IF('BOS-Sicherheitskarten'!G39&lt;&gt;"",'BOS-Sicherheitskarten'!G39,"")</f>
        <v>B</v>
      </c>
      <c r="I21" s="54" t="str">
        <f>IF('BOS-Sicherheitskarten'!H39&lt;&gt;"",'BOS-Sicherheitskarten'!H39,"")</f>
        <v>W</v>
      </c>
      <c r="J21" s="55" t="str">
        <f>IF('BOS-Sicherheitskarten'!I39&lt;&gt;"",'BOS-Sicherheitskarten'!I39,"")</f>
        <v/>
      </c>
      <c r="K21" s="55" t="str">
        <f>IF('BOS-Sicherheitskarten'!J39&lt;&gt;"",'BOS-Sicherheitskarten'!J39,"")</f>
        <v/>
      </c>
      <c r="L21" s="55" t="str">
        <f>IF('BOS-Sicherheitskarten'!K39&lt;&gt;"",'BOS-Sicherheitskarten'!K39,"")</f>
        <v/>
      </c>
      <c r="M21" s="54" t="str">
        <f>IF('BOS-Sicherheitskarten'!L39&lt;&gt;"",'BOS-Sicherheitskarten'!L39,"")</f>
        <v/>
      </c>
      <c r="N21" s="54" t="str">
        <f>IF('BOS-Sicherheitskarten'!M39&lt;&gt;"",'BOS-Sicherheitskarten'!M39,"")</f>
        <v/>
      </c>
      <c r="O21" s="54" t="str">
        <f>IF('BOS-Sicherheitskarten'!N39&lt;&gt;"",'BOS-Sicherheitskarten'!N39,"")</f>
        <v/>
      </c>
      <c r="P21" s="55" t="str">
        <f>IF('BOS-Sicherheitskarten'!O39&lt;&gt;"",'BOS-Sicherheitskarten'!O39,"")</f>
        <v/>
      </c>
      <c r="Q21" s="55" t="str">
        <f>IF('BOS-Sicherheitskarten'!P39&lt;&gt;"",'BOS-Sicherheitskarten'!P39,"")</f>
        <v/>
      </c>
      <c r="R21" s="55" t="str">
        <f>IF('BOS-Sicherheitskarten'!Q39&lt;&gt;"",'BOS-Sicherheitskarten'!Q39,"")</f>
        <v/>
      </c>
      <c r="S21" s="55" t="str">
        <f>IF('BOS-Sicherheitskarten'!R39&lt;&gt;"",'BOS-Sicherheitskarten'!R39,"")</f>
        <v/>
      </c>
      <c r="T21" s="55" t="str">
        <f>IF('BOS-Sicherheitskarten'!S39&lt;&gt;"",'BOS-Sicherheitskarten'!S39,"")</f>
        <v/>
      </c>
      <c r="U21" s="54" t="str">
        <f>IF('BOS-Sicherheitskarten'!T39&lt;&gt;"",'BOS-Sicherheitskarten'!T39,"")</f>
        <v/>
      </c>
      <c r="V21" s="54" t="str">
        <f>IF('BOS-Sicherheitskarten'!U39&lt;&gt;"",'BOS-Sicherheitskarten'!U39,"")</f>
        <v/>
      </c>
      <c r="W21" s="54" t="str">
        <f>IF('BOS-Sicherheitskarten'!V39&lt;&gt;"",'BOS-Sicherheitskarten'!V39,"")</f>
        <v/>
      </c>
      <c r="X21" s="54" t="str">
        <f>IF('BOS-Sicherheitskarten'!W39&lt;&gt;"",'BOS-Sicherheitskarten'!W39,"")</f>
        <v/>
      </c>
      <c r="Y21" s="54" t="str">
        <f>IF('BOS-Sicherheitskarten'!X39&lt;&gt;"",'BOS-Sicherheitskarten'!X39,"")</f>
        <v/>
      </c>
      <c r="Z21" s="54" t="str">
        <f>IF('BOS-Sicherheitskarten'!Y39&lt;&gt;"",'BOS-Sicherheitskarten'!Y39,"")</f>
        <v/>
      </c>
      <c r="AA21" s="54" t="str">
        <f>IF('BOS-Sicherheitskarten'!Z39&lt;&gt;"",'BOS-Sicherheitskarten'!Z39,"")</f>
        <v/>
      </c>
      <c r="AB21" s="54" t="str">
        <f>IF('BOS-Sicherheitskarten'!AA39&lt;&gt;"",'BOS-Sicherheitskarten'!AA39,"")</f>
        <v/>
      </c>
      <c r="AC21" s="55" t="str">
        <f>IF('BOS-Sicherheitskarten'!AB39&lt;&gt;"",'BOS-Sicherheitskarten'!AB39,"")</f>
        <v/>
      </c>
      <c r="AD21" s="55" t="str">
        <f>IF('BOS-Sicherheitskarten'!AC39&lt;&gt;"",'BOS-Sicherheitskarten'!AC39,"")</f>
        <v/>
      </c>
      <c r="AE21" s="54" t="str">
        <f>IF('BOS-Sicherheitskarten'!AD39&lt;&gt;"",'BOS-Sicherheitskarten'!AD39,"")</f>
        <v/>
      </c>
      <c r="AF21" s="55" t="str">
        <f>IF('BOS-Sicherheitskarten'!AE39&lt;&gt;"",'BOS-Sicherheitskarten'!AE39,"")</f>
        <v/>
      </c>
      <c r="AG21" s="55" t="str">
        <f>IF('BOS-Sicherheitskarten'!AF39&lt;&gt;"",'BOS-Sicherheitskarten'!AF39,"")</f>
        <v/>
      </c>
      <c r="AH21" s="55" t="str">
        <f>IF('BOS-Sicherheitskarten'!AG39&lt;&gt;"",'BOS-Sicherheitskarten'!AG39,"")</f>
        <v/>
      </c>
      <c r="AI21" s="55" t="str">
        <f>IF('BOS-Sicherheitskarten'!AH39&lt;&gt;"",'BOS-Sicherheitskarten'!AH39,"")</f>
        <v/>
      </c>
      <c r="AJ21" s="55" t="str">
        <f>IF('BOS-Sicherheitskarten'!AI39&lt;&gt;"",'BOS-Sicherheitskarten'!AI39,"")</f>
        <v/>
      </c>
      <c r="AK21" s="56" t="str">
        <f>IF('BOS-Sicherheitskarten'!B39&lt;&gt;"",'BOS-Sicherheitskarten'!$S$6,"")</f>
        <v/>
      </c>
      <c r="AL21" s="56" t="str">
        <f>IF('BOS-Sicherheitskarten'!B39&lt;&gt;"",'BOS-Sicherheitskarten'!$S$7,"")</f>
        <v/>
      </c>
      <c r="AM21" s="56" t="str">
        <f>IF('BOS-Sicherheitskarten'!B39&lt;&gt;"","Sehr geehrte Damen und Herren","")</f>
        <v/>
      </c>
      <c r="AN21" s="56" t="str">
        <f>IF('BOS-Sicherheitskarten'!B39&lt;&gt;"",'BOS-Sicherheitskarten'!$S$10,"")</f>
        <v/>
      </c>
      <c r="AO21" s="56" t="str">
        <f>IF('BOS-Sicherheitskarten'!B39&lt;&gt;"",'BOS-Sicherheitskarten'!$S$11,"")</f>
        <v/>
      </c>
      <c r="AP21" s="56" t="str">
        <f>IF('BOS-Sicherheitskarten'!B39&lt;&gt;"",'BOS-Sicherheitskarten'!$S$12,"")</f>
        <v/>
      </c>
      <c r="AQ21" s="56" t="str">
        <f>IF('BOS-Sicherheitskarten'!B39&lt;&gt;"",TEXT('BOS-Sicherheitskarten'!$AI$6,"TT.MM.JJJJ"),"")</f>
        <v/>
      </c>
      <c r="AR21" s="58" t="str">
        <f>IF('BOS-Sicherheitskarten'!B39&lt;&gt;"",'BOS-Sicherheitskarten'!$S$14,"")</f>
        <v/>
      </c>
      <c r="AS21" s="42"/>
      <c r="AT21" s="42"/>
      <c r="AU21" s="42"/>
      <c r="AV21" s="57"/>
      <c r="AW21" s="42"/>
      <c r="AX21" s="42"/>
      <c r="AY21" s="42"/>
      <c r="AZ21" s="42"/>
      <c r="BA21" s="42"/>
      <c r="BB21" s="42"/>
      <c r="BC21" s="58"/>
      <c r="BD21" s="56" t="str">
        <f>IF('BOS-Sicherheitskarten'!B39&lt;&gt;"",'BOS-Sicherheitskarten'!$S$13,"")</f>
        <v/>
      </c>
      <c r="BE21" s="56" t="str">
        <f>IF('BOS-Sicherheitskarten'!B39&lt;&gt;"",'BOS-Sicherheitskarten'!$D$6,"")</f>
        <v/>
      </c>
    </row>
    <row r="22" spans="1:57" x14ac:dyDescent="0.25">
      <c r="A22" s="51">
        <v>20</v>
      </c>
      <c r="B22" s="52" t="str">
        <f>IF('BOS-Sicherheitskarten'!B40&lt;&gt;"",'BOS-Sicherheitskarten'!$D$16,"")</f>
        <v/>
      </c>
      <c r="C22" s="53" t="str">
        <f>'BOS-Sicherheitskarten'!B40</f>
        <v/>
      </c>
      <c r="D22" s="53" t="str">
        <f>IF('BOS-Sicherheitskarten'!C40&lt;&gt;"",'BOS-Sicherheitskarten'!C40,"")</f>
        <v/>
      </c>
      <c r="E22" s="53" t="str">
        <f>IF('BOS-Sicherheitskarten'!D40&lt;&gt;"",'BOS-Sicherheitskarten'!D40,"")</f>
        <v/>
      </c>
      <c r="F22" s="53" t="str">
        <f>IF('BOS-Sicherheitskarten'!E40&lt;&gt;"",'BOS-Sicherheitskarten'!E40,"")</f>
        <v/>
      </c>
      <c r="G22" s="53" t="str">
        <f>IF('BOS-Sicherheitskarten'!F40&lt;&gt;"",'BOS-Sicherheitskarten'!F40,"")</f>
        <v/>
      </c>
      <c r="H22" s="54" t="str">
        <f>IF('BOS-Sicherheitskarten'!G40&lt;&gt;"",'BOS-Sicherheitskarten'!G40,"")</f>
        <v>B</v>
      </c>
      <c r="I22" s="54" t="str">
        <f>IF('BOS-Sicherheitskarten'!H40&lt;&gt;"",'BOS-Sicherheitskarten'!H40,"")</f>
        <v>W</v>
      </c>
      <c r="J22" s="55" t="str">
        <f>IF('BOS-Sicherheitskarten'!I40&lt;&gt;"",'BOS-Sicherheitskarten'!I40,"")</f>
        <v/>
      </c>
      <c r="K22" s="55" t="str">
        <f>IF('BOS-Sicherheitskarten'!J40&lt;&gt;"",'BOS-Sicherheitskarten'!J40,"")</f>
        <v/>
      </c>
      <c r="L22" s="55" t="str">
        <f>IF('BOS-Sicherheitskarten'!K40&lt;&gt;"",'BOS-Sicherheitskarten'!K40,"")</f>
        <v/>
      </c>
      <c r="M22" s="54" t="str">
        <f>IF('BOS-Sicherheitskarten'!L40&lt;&gt;"",'BOS-Sicherheitskarten'!L40,"")</f>
        <v/>
      </c>
      <c r="N22" s="54" t="str">
        <f>IF('BOS-Sicherheitskarten'!M40&lt;&gt;"",'BOS-Sicherheitskarten'!M40,"")</f>
        <v/>
      </c>
      <c r="O22" s="54" t="str">
        <f>IF('BOS-Sicherheitskarten'!N40&lt;&gt;"",'BOS-Sicherheitskarten'!N40,"")</f>
        <v/>
      </c>
      <c r="P22" s="55" t="str">
        <f>IF('BOS-Sicherheitskarten'!O40&lt;&gt;"",'BOS-Sicherheitskarten'!O40,"")</f>
        <v/>
      </c>
      <c r="Q22" s="55" t="str">
        <f>IF('BOS-Sicherheitskarten'!P40&lt;&gt;"",'BOS-Sicherheitskarten'!P40,"")</f>
        <v/>
      </c>
      <c r="R22" s="55" t="str">
        <f>IF('BOS-Sicherheitskarten'!Q40&lt;&gt;"",'BOS-Sicherheitskarten'!Q40,"")</f>
        <v/>
      </c>
      <c r="S22" s="55" t="str">
        <f>IF('BOS-Sicherheitskarten'!R40&lt;&gt;"",'BOS-Sicherheitskarten'!R40,"")</f>
        <v/>
      </c>
      <c r="T22" s="55" t="str">
        <f>IF('BOS-Sicherheitskarten'!S40&lt;&gt;"",'BOS-Sicherheitskarten'!S40,"")</f>
        <v/>
      </c>
      <c r="U22" s="54" t="str">
        <f>IF('BOS-Sicherheitskarten'!T40&lt;&gt;"",'BOS-Sicherheitskarten'!T40,"")</f>
        <v/>
      </c>
      <c r="V22" s="54" t="str">
        <f>IF('BOS-Sicherheitskarten'!U40&lt;&gt;"",'BOS-Sicherheitskarten'!U40,"")</f>
        <v/>
      </c>
      <c r="W22" s="54" t="str">
        <f>IF('BOS-Sicherheitskarten'!V40&lt;&gt;"",'BOS-Sicherheitskarten'!V40,"")</f>
        <v/>
      </c>
      <c r="X22" s="54" t="str">
        <f>IF('BOS-Sicherheitskarten'!W40&lt;&gt;"",'BOS-Sicherheitskarten'!W40,"")</f>
        <v/>
      </c>
      <c r="Y22" s="54" t="str">
        <f>IF('BOS-Sicherheitskarten'!X40&lt;&gt;"",'BOS-Sicherheitskarten'!X40,"")</f>
        <v/>
      </c>
      <c r="Z22" s="54" t="str">
        <f>IF('BOS-Sicherheitskarten'!Y40&lt;&gt;"",'BOS-Sicherheitskarten'!Y40,"")</f>
        <v/>
      </c>
      <c r="AA22" s="54" t="str">
        <f>IF('BOS-Sicherheitskarten'!Z40&lt;&gt;"",'BOS-Sicherheitskarten'!Z40,"")</f>
        <v/>
      </c>
      <c r="AB22" s="54" t="str">
        <f>IF('BOS-Sicherheitskarten'!AA40&lt;&gt;"",'BOS-Sicherheitskarten'!AA40,"")</f>
        <v/>
      </c>
      <c r="AC22" s="55" t="str">
        <f>IF('BOS-Sicherheitskarten'!AB40&lt;&gt;"",'BOS-Sicherheitskarten'!AB40,"")</f>
        <v/>
      </c>
      <c r="AD22" s="55" t="str">
        <f>IF('BOS-Sicherheitskarten'!AC40&lt;&gt;"",'BOS-Sicherheitskarten'!AC40,"")</f>
        <v/>
      </c>
      <c r="AE22" s="54" t="str">
        <f>IF('BOS-Sicherheitskarten'!AD40&lt;&gt;"",'BOS-Sicherheitskarten'!AD40,"")</f>
        <v/>
      </c>
      <c r="AF22" s="55" t="str">
        <f>IF('BOS-Sicherheitskarten'!AE40&lt;&gt;"",'BOS-Sicherheitskarten'!AE40,"")</f>
        <v/>
      </c>
      <c r="AG22" s="55" t="str">
        <f>IF('BOS-Sicherheitskarten'!AF40&lt;&gt;"",'BOS-Sicherheitskarten'!AF40,"")</f>
        <v/>
      </c>
      <c r="AH22" s="55" t="str">
        <f>IF('BOS-Sicherheitskarten'!AG40&lt;&gt;"",'BOS-Sicherheitskarten'!AG40,"")</f>
        <v/>
      </c>
      <c r="AI22" s="55" t="str">
        <f>IF('BOS-Sicherheitskarten'!AH40&lt;&gt;"",'BOS-Sicherheitskarten'!AH40,"")</f>
        <v/>
      </c>
      <c r="AJ22" s="55" t="str">
        <f>IF('BOS-Sicherheitskarten'!AI40&lt;&gt;"",'BOS-Sicherheitskarten'!AI40,"")</f>
        <v/>
      </c>
      <c r="AK22" s="56" t="str">
        <f>IF('BOS-Sicherheitskarten'!B40&lt;&gt;"",'BOS-Sicherheitskarten'!$S$6,"")</f>
        <v/>
      </c>
      <c r="AL22" s="56" t="str">
        <f>IF('BOS-Sicherheitskarten'!B40&lt;&gt;"",'BOS-Sicherheitskarten'!$S$7,"")</f>
        <v/>
      </c>
      <c r="AM22" s="56" t="str">
        <f>IF('BOS-Sicherheitskarten'!B40&lt;&gt;"","Sehr geehrte Damen und Herren","")</f>
        <v/>
      </c>
      <c r="AN22" s="56" t="str">
        <f>IF('BOS-Sicherheitskarten'!B40&lt;&gt;"",'BOS-Sicherheitskarten'!$S$10,"")</f>
        <v/>
      </c>
      <c r="AO22" s="56" t="str">
        <f>IF('BOS-Sicherheitskarten'!B40&lt;&gt;"",'BOS-Sicherheitskarten'!$S$11,"")</f>
        <v/>
      </c>
      <c r="AP22" s="56" t="str">
        <f>IF('BOS-Sicherheitskarten'!B40&lt;&gt;"",'BOS-Sicherheitskarten'!$S$12,"")</f>
        <v/>
      </c>
      <c r="AQ22" s="56" t="str">
        <f>IF('BOS-Sicherheitskarten'!B40&lt;&gt;"",TEXT('BOS-Sicherheitskarten'!$AI$6,"TT.MM.JJJJ"),"")</f>
        <v/>
      </c>
      <c r="AR22" s="58" t="str">
        <f>IF('BOS-Sicherheitskarten'!B40&lt;&gt;"",'BOS-Sicherheitskarten'!$S$14,"")</f>
        <v/>
      </c>
      <c r="AS22" s="42"/>
      <c r="AT22" s="42"/>
      <c r="AU22" s="42"/>
      <c r="AV22" s="57"/>
      <c r="AW22" s="42"/>
      <c r="AX22" s="42"/>
      <c r="AY22" s="42"/>
      <c r="AZ22" s="42"/>
      <c r="BA22" s="42"/>
      <c r="BB22" s="42"/>
      <c r="BC22" s="58"/>
      <c r="BD22" s="56" t="str">
        <f>IF('BOS-Sicherheitskarten'!B40&lt;&gt;"",'BOS-Sicherheitskarten'!$S$13,"")</f>
        <v/>
      </c>
      <c r="BE22" s="56" t="str">
        <f>IF('BOS-Sicherheitskarten'!B40&lt;&gt;"",'BOS-Sicherheitskarten'!$D$6,"")</f>
        <v/>
      </c>
    </row>
    <row r="23" spans="1:57" x14ac:dyDescent="0.25">
      <c r="A23" s="51">
        <v>21</v>
      </c>
      <c r="B23" s="52" t="str">
        <f>IF('BOS-Sicherheitskarten'!B41&lt;&gt;"",'BOS-Sicherheitskarten'!$D$16,"")</f>
        <v/>
      </c>
      <c r="C23" s="53" t="str">
        <f>'BOS-Sicherheitskarten'!B41</f>
        <v/>
      </c>
      <c r="D23" s="53" t="str">
        <f>IF('BOS-Sicherheitskarten'!C41&lt;&gt;"",'BOS-Sicherheitskarten'!C41,"")</f>
        <v/>
      </c>
      <c r="E23" s="53" t="str">
        <f>IF('BOS-Sicherheitskarten'!D41&lt;&gt;"",'BOS-Sicherheitskarten'!D41,"")</f>
        <v/>
      </c>
      <c r="F23" s="53" t="str">
        <f>IF('BOS-Sicherheitskarten'!E41&lt;&gt;"",'BOS-Sicherheitskarten'!E41,"")</f>
        <v/>
      </c>
      <c r="G23" s="53" t="str">
        <f>IF('BOS-Sicherheitskarten'!F41&lt;&gt;"",'BOS-Sicherheitskarten'!F41,"")</f>
        <v/>
      </c>
      <c r="H23" s="54" t="str">
        <f>IF('BOS-Sicherheitskarten'!G41&lt;&gt;"",'BOS-Sicherheitskarten'!G41,"")</f>
        <v>B</v>
      </c>
      <c r="I23" s="54" t="str">
        <f>IF('BOS-Sicherheitskarten'!H41&lt;&gt;"",'BOS-Sicherheitskarten'!H41,"")</f>
        <v>W</v>
      </c>
      <c r="J23" s="55" t="str">
        <f>IF('BOS-Sicherheitskarten'!I41&lt;&gt;"",'BOS-Sicherheitskarten'!I41,"")</f>
        <v/>
      </c>
      <c r="K23" s="55" t="str">
        <f>IF('BOS-Sicherheitskarten'!J41&lt;&gt;"",'BOS-Sicherheitskarten'!J41,"")</f>
        <v/>
      </c>
      <c r="L23" s="55" t="str">
        <f>IF('BOS-Sicherheitskarten'!K41&lt;&gt;"",'BOS-Sicherheitskarten'!K41,"")</f>
        <v/>
      </c>
      <c r="M23" s="54" t="str">
        <f>IF('BOS-Sicherheitskarten'!L41&lt;&gt;"",'BOS-Sicherheitskarten'!L41,"")</f>
        <v/>
      </c>
      <c r="N23" s="54" t="str">
        <f>IF('BOS-Sicherheitskarten'!M41&lt;&gt;"",'BOS-Sicherheitskarten'!M41,"")</f>
        <v/>
      </c>
      <c r="O23" s="54" t="str">
        <f>IF('BOS-Sicherheitskarten'!N41&lt;&gt;"",'BOS-Sicherheitskarten'!N41,"")</f>
        <v/>
      </c>
      <c r="P23" s="55" t="str">
        <f>IF('BOS-Sicherheitskarten'!O41&lt;&gt;"",'BOS-Sicherheitskarten'!O41,"")</f>
        <v/>
      </c>
      <c r="Q23" s="55" t="str">
        <f>IF('BOS-Sicherheitskarten'!P41&lt;&gt;"",'BOS-Sicherheitskarten'!P41,"")</f>
        <v/>
      </c>
      <c r="R23" s="55" t="str">
        <f>IF('BOS-Sicherheitskarten'!Q41&lt;&gt;"",'BOS-Sicherheitskarten'!Q41,"")</f>
        <v/>
      </c>
      <c r="S23" s="55" t="str">
        <f>IF('BOS-Sicherheitskarten'!R41&lt;&gt;"",'BOS-Sicherheitskarten'!R41,"")</f>
        <v/>
      </c>
      <c r="T23" s="55" t="str">
        <f>IF('BOS-Sicherheitskarten'!S41&lt;&gt;"",'BOS-Sicherheitskarten'!S41,"")</f>
        <v/>
      </c>
      <c r="U23" s="54" t="str">
        <f>IF('BOS-Sicherheitskarten'!T41&lt;&gt;"",'BOS-Sicherheitskarten'!T41,"")</f>
        <v/>
      </c>
      <c r="V23" s="54" t="str">
        <f>IF('BOS-Sicherheitskarten'!U41&lt;&gt;"",'BOS-Sicherheitskarten'!U41,"")</f>
        <v/>
      </c>
      <c r="W23" s="54" t="str">
        <f>IF('BOS-Sicherheitskarten'!V41&lt;&gt;"",'BOS-Sicherheitskarten'!V41,"")</f>
        <v/>
      </c>
      <c r="X23" s="54" t="str">
        <f>IF('BOS-Sicherheitskarten'!W41&lt;&gt;"",'BOS-Sicherheitskarten'!W41,"")</f>
        <v/>
      </c>
      <c r="Y23" s="54" t="str">
        <f>IF('BOS-Sicherheitskarten'!X41&lt;&gt;"",'BOS-Sicherheitskarten'!X41,"")</f>
        <v/>
      </c>
      <c r="Z23" s="54" t="str">
        <f>IF('BOS-Sicherheitskarten'!Y41&lt;&gt;"",'BOS-Sicherheitskarten'!Y41,"")</f>
        <v/>
      </c>
      <c r="AA23" s="54" t="str">
        <f>IF('BOS-Sicherheitskarten'!Z41&lt;&gt;"",'BOS-Sicherheitskarten'!Z41,"")</f>
        <v/>
      </c>
      <c r="AB23" s="54" t="str">
        <f>IF('BOS-Sicherheitskarten'!AA41&lt;&gt;"",'BOS-Sicherheitskarten'!AA41,"")</f>
        <v/>
      </c>
      <c r="AC23" s="55" t="str">
        <f>IF('BOS-Sicherheitskarten'!AB41&lt;&gt;"",'BOS-Sicherheitskarten'!AB41,"")</f>
        <v/>
      </c>
      <c r="AD23" s="55" t="str">
        <f>IF('BOS-Sicherheitskarten'!AC41&lt;&gt;"",'BOS-Sicherheitskarten'!AC41,"")</f>
        <v/>
      </c>
      <c r="AE23" s="54" t="str">
        <f>IF('BOS-Sicherheitskarten'!AD41&lt;&gt;"",'BOS-Sicherheitskarten'!AD41,"")</f>
        <v/>
      </c>
      <c r="AF23" s="55" t="str">
        <f>IF('BOS-Sicherheitskarten'!AE41&lt;&gt;"",'BOS-Sicherheitskarten'!AE41,"")</f>
        <v/>
      </c>
      <c r="AG23" s="55" t="str">
        <f>IF('BOS-Sicherheitskarten'!AF41&lt;&gt;"",'BOS-Sicherheitskarten'!AF41,"")</f>
        <v/>
      </c>
      <c r="AH23" s="55" t="str">
        <f>IF('BOS-Sicherheitskarten'!AG41&lt;&gt;"",'BOS-Sicherheitskarten'!AG41,"")</f>
        <v/>
      </c>
      <c r="AI23" s="55" t="str">
        <f>IF('BOS-Sicherheitskarten'!AH41&lt;&gt;"",'BOS-Sicherheitskarten'!AH41,"")</f>
        <v/>
      </c>
      <c r="AJ23" s="55" t="str">
        <f>IF('BOS-Sicherheitskarten'!AI41&lt;&gt;"",'BOS-Sicherheitskarten'!AI41,"")</f>
        <v/>
      </c>
      <c r="AK23" s="56" t="str">
        <f>IF('BOS-Sicherheitskarten'!B41&lt;&gt;"",'BOS-Sicherheitskarten'!$S$6,"")</f>
        <v/>
      </c>
      <c r="AL23" s="56" t="str">
        <f>IF('BOS-Sicherheitskarten'!B41&lt;&gt;"",'BOS-Sicherheitskarten'!$S$7,"")</f>
        <v/>
      </c>
      <c r="AM23" s="56" t="str">
        <f>IF('BOS-Sicherheitskarten'!B41&lt;&gt;"","Sehr geehrte Damen und Herren","")</f>
        <v/>
      </c>
      <c r="AN23" s="56" t="str">
        <f>IF('BOS-Sicherheitskarten'!B41&lt;&gt;"",'BOS-Sicherheitskarten'!$S$10,"")</f>
        <v/>
      </c>
      <c r="AO23" s="56" t="str">
        <f>IF('BOS-Sicherheitskarten'!B41&lt;&gt;"",'BOS-Sicherheitskarten'!$S$11,"")</f>
        <v/>
      </c>
      <c r="AP23" s="56" t="str">
        <f>IF('BOS-Sicherheitskarten'!B41&lt;&gt;"",'BOS-Sicherheitskarten'!$S$12,"")</f>
        <v/>
      </c>
      <c r="AQ23" s="56" t="str">
        <f>IF('BOS-Sicherheitskarten'!B41&lt;&gt;"",TEXT('BOS-Sicherheitskarten'!$AI$6,"TT.MM.JJJJ"),"")</f>
        <v/>
      </c>
      <c r="AR23" s="58" t="str">
        <f>IF('BOS-Sicherheitskarten'!B41&lt;&gt;"",'BOS-Sicherheitskarten'!$S$14,"")</f>
        <v/>
      </c>
      <c r="AS23" s="42"/>
      <c r="AT23" s="42"/>
      <c r="AU23" s="42"/>
      <c r="AV23" s="57"/>
      <c r="AW23" s="42"/>
      <c r="AX23" s="42"/>
      <c r="AY23" s="42"/>
      <c r="AZ23" s="42"/>
      <c r="BA23" s="42"/>
      <c r="BB23" s="42"/>
      <c r="BC23" s="58"/>
      <c r="BD23" s="56" t="str">
        <f>IF('BOS-Sicherheitskarten'!B41&lt;&gt;"",'BOS-Sicherheitskarten'!$S$13,"")</f>
        <v/>
      </c>
      <c r="BE23" s="56" t="str">
        <f>IF('BOS-Sicherheitskarten'!B41&lt;&gt;"",'BOS-Sicherheitskarten'!$D$6,"")</f>
        <v/>
      </c>
    </row>
    <row r="24" spans="1:57" x14ac:dyDescent="0.25">
      <c r="A24" s="51">
        <v>22</v>
      </c>
      <c r="B24" s="52" t="str">
        <f>IF('BOS-Sicherheitskarten'!B42&lt;&gt;"",'BOS-Sicherheitskarten'!$D$16,"")</f>
        <v/>
      </c>
      <c r="C24" s="53" t="str">
        <f>'BOS-Sicherheitskarten'!B42</f>
        <v/>
      </c>
      <c r="D24" s="53" t="str">
        <f>IF('BOS-Sicherheitskarten'!C42&lt;&gt;"",'BOS-Sicherheitskarten'!C42,"")</f>
        <v/>
      </c>
      <c r="E24" s="53" t="str">
        <f>IF('BOS-Sicherheitskarten'!D42&lt;&gt;"",'BOS-Sicherheitskarten'!D42,"")</f>
        <v/>
      </c>
      <c r="F24" s="53" t="str">
        <f>IF('BOS-Sicherheitskarten'!E42&lt;&gt;"",'BOS-Sicherheitskarten'!E42,"")</f>
        <v/>
      </c>
      <c r="G24" s="53" t="str">
        <f>IF('BOS-Sicherheitskarten'!F42&lt;&gt;"",'BOS-Sicherheitskarten'!F42,"")</f>
        <v/>
      </c>
      <c r="H24" s="54" t="str">
        <f>IF('BOS-Sicherheitskarten'!G42&lt;&gt;"",'BOS-Sicherheitskarten'!G42,"")</f>
        <v>B</v>
      </c>
      <c r="I24" s="54" t="str">
        <f>IF('BOS-Sicherheitskarten'!H42&lt;&gt;"",'BOS-Sicherheitskarten'!H42,"")</f>
        <v>W</v>
      </c>
      <c r="J24" s="55" t="str">
        <f>IF('BOS-Sicherheitskarten'!I42&lt;&gt;"",'BOS-Sicherheitskarten'!I42,"")</f>
        <v/>
      </c>
      <c r="K24" s="55" t="str">
        <f>IF('BOS-Sicherheitskarten'!J42&lt;&gt;"",'BOS-Sicherheitskarten'!J42,"")</f>
        <v/>
      </c>
      <c r="L24" s="55" t="str">
        <f>IF('BOS-Sicherheitskarten'!K42&lt;&gt;"",'BOS-Sicherheitskarten'!K42,"")</f>
        <v/>
      </c>
      <c r="M24" s="54" t="str">
        <f>IF('BOS-Sicherheitskarten'!L42&lt;&gt;"",'BOS-Sicherheitskarten'!L42,"")</f>
        <v/>
      </c>
      <c r="N24" s="54" t="str">
        <f>IF('BOS-Sicherheitskarten'!M42&lt;&gt;"",'BOS-Sicherheitskarten'!M42,"")</f>
        <v/>
      </c>
      <c r="O24" s="54" t="str">
        <f>IF('BOS-Sicherheitskarten'!N42&lt;&gt;"",'BOS-Sicherheitskarten'!N42,"")</f>
        <v/>
      </c>
      <c r="P24" s="55" t="str">
        <f>IF('BOS-Sicherheitskarten'!O42&lt;&gt;"",'BOS-Sicherheitskarten'!O42,"")</f>
        <v/>
      </c>
      <c r="Q24" s="55" t="str">
        <f>IF('BOS-Sicherheitskarten'!P42&lt;&gt;"",'BOS-Sicherheitskarten'!P42,"")</f>
        <v/>
      </c>
      <c r="R24" s="55" t="str">
        <f>IF('BOS-Sicherheitskarten'!Q42&lt;&gt;"",'BOS-Sicherheitskarten'!Q42,"")</f>
        <v/>
      </c>
      <c r="S24" s="55" t="str">
        <f>IF('BOS-Sicherheitskarten'!R42&lt;&gt;"",'BOS-Sicherheitskarten'!R42,"")</f>
        <v/>
      </c>
      <c r="T24" s="55" t="str">
        <f>IF('BOS-Sicherheitskarten'!S42&lt;&gt;"",'BOS-Sicherheitskarten'!S42,"")</f>
        <v/>
      </c>
      <c r="U24" s="54" t="str">
        <f>IF('BOS-Sicherheitskarten'!T42&lt;&gt;"",'BOS-Sicherheitskarten'!T42,"")</f>
        <v/>
      </c>
      <c r="V24" s="54" t="str">
        <f>IF('BOS-Sicherheitskarten'!U42&lt;&gt;"",'BOS-Sicherheitskarten'!U42,"")</f>
        <v/>
      </c>
      <c r="W24" s="54" t="str">
        <f>IF('BOS-Sicherheitskarten'!V42&lt;&gt;"",'BOS-Sicherheitskarten'!V42,"")</f>
        <v/>
      </c>
      <c r="X24" s="54" t="str">
        <f>IF('BOS-Sicherheitskarten'!W42&lt;&gt;"",'BOS-Sicherheitskarten'!W42,"")</f>
        <v/>
      </c>
      <c r="Y24" s="54" t="str">
        <f>IF('BOS-Sicherheitskarten'!X42&lt;&gt;"",'BOS-Sicherheitskarten'!X42,"")</f>
        <v/>
      </c>
      <c r="Z24" s="54" t="str">
        <f>IF('BOS-Sicherheitskarten'!Y42&lt;&gt;"",'BOS-Sicherheitskarten'!Y42,"")</f>
        <v/>
      </c>
      <c r="AA24" s="54" t="str">
        <f>IF('BOS-Sicherheitskarten'!Z42&lt;&gt;"",'BOS-Sicherheitskarten'!Z42,"")</f>
        <v/>
      </c>
      <c r="AB24" s="54" t="str">
        <f>IF('BOS-Sicherheitskarten'!AA42&lt;&gt;"",'BOS-Sicherheitskarten'!AA42,"")</f>
        <v/>
      </c>
      <c r="AC24" s="55" t="str">
        <f>IF('BOS-Sicherheitskarten'!AB42&lt;&gt;"",'BOS-Sicherheitskarten'!AB42,"")</f>
        <v/>
      </c>
      <c r="AD24" s="55" t="str">
        <f>IF('BOS-Sicherheitskarten'!AC42&lt;&gt;"",'BOS-Sicherheitskarten'!AC42,"")</f>
        <v/>
      </c>
      <c r="AE24" s="54" t="str">
        <f>IF('BOS-Sicherheitskarten'!AD42&lt;&gt;"",'BOS-Sicherheitskarten'!AD42,"")</f>
        <v/>
      </c>
      <c r="AF24" s="55" t="str">
        <f>IF('BOS-Sicherheitskarten'!AE42&lt;&gt;"",'BOS-Sicherheitskarten'!AE42,"")</f>
        <v/>
      </c>
      <c r="AG24" s="55" t="str">
        <f>IF('BOS-Sicherheitskarten'!AF42&lt;&gt;"",'BOS-Sicherheitskarten'!AF42,"")</f>
        <v/>
      </c>
      <c r="AH24" s="55" t="str">
        <f>IF('BOS-Sicherheitskarten'!AG42&lt;&gt;"",'BOS-Sicherheitskarten'!AG42,"")</f>
        <v/>
      </c>
      <c r="AI24" s="55" t="str">
        <f>IF('BOS-Sicherheitskarten'!AH42&lt;&gt;"",'BOS-Sicherheitskarten'!AH42,"")</f>
        <v/>
      </c>
      <c r="AJ24" s="55" t="str">
        <f>IF('BOS-Sicherheitskarten'!AI42&lt;&gt;"",'BOS-Sicherheitskarten'!AI42,"")</f>
        <v/>
      </c>
      <c r="AK24" s="56" t="str">
        <f>IF('BOS-Sicherheitskarten'!B42&lt;&gt;"",'BOS-Sicherheitskarten'!$S$6,"")</f>
        <v/>
      </c>
      <c r="AL24" s="56" t="str">
        <f>IF('BOS-Sicherheitskarten'!B42&lt;&gt;"",'BOS-Sicherheitskarten'!$S$7,"")</f>
        <v/>
      </c>
      <c r="AM24" s="56" t="str">
        <f>IF('BOS-Sicherheitskarten'!B42&lt;&gt;"","Sehr geehrte Damen und Herren","")</f>
        <v/>
      </c>
      <c r="AN24" s="56" t="str">
        <f>IF('BOS-Sicherheitskarten'!B42&lt;&gt;"",'BOS-Sicherheitskarten'!$S$10,"")</f>
        <v/>
      </c>
      <c r="AO24" s="56" t="str">
        <f>IF('BOS-Sicherheitskarten'!B42&lt;&gt;"",'BOS-Sicherheitskarten'!$S$11,"")</f>
        <v/>
      </c>
      <c r="AP24" s="56" t="str">
        <f>IF('BOS-Sicherheitskarten'!B42&lt;&gt;"",'BOS-Sicherheitskarten'!$S$12,"")</f>
        <v/>
      </c>
      <c r="AQ24" s="56" t="str">
        <f>IF('BOS-Sicherheitskarten'!B42&lt;&gt;"",TEXT('BOS-Sicherheitskarten'!$AI$6,"TT.MM.JJJJ"),"")</f>
        <v/>
      </c>
      <c r="AR24" s="58" t="str">
        <f>IF('BOS-Sicherheitskarten'!B42&lt;&gt;"",'BOS-Sicherheitskarten'!$S$14,"")</f>
        <v/>
      </c>
      <c r="AS24" s="42"/>
      <c r="AT24" s="42"/>
      <c r="AU24" s="42"/>
      <c r="AV24" s="57"/>
      <c r="AW24" s="42"/>
      <c r="AX24" s="42"/>
      <c r="AY24" s="42"/>
      <c r="AZ24" s="42"/>
      <c r="BA24" s="42"/>
      <c r="BB24" s="42"/>
      <c r="BC24" s="58"/>
      <c r="BD24" s="56" t="str">
        <f>IF('BOS-Sicherheitskarten'!B42&lt;&gt;"",'BOS-Sicherheitskarten'!$S$13,"")</f>
        <v/>
      </c>
      <c r="BE24" s="56" t="str">
        <f>IF('BOS-Sicherheitskarten'!B42&lt;&gt;"",'BOS-Sicherheitskarten'!$D$6,"")</f>
        <v/>
      </c>
    </row>
    <row r="25" spans="1:57" x14ac:dyDescent="0.25">
      <c r="A25" s="51">
        <v>23</v>
      </c>
      <c r="B25" s="52" t="str">
        <f>IF('BOS-Sicherheitskarten'!B43&lt;&gt;"",'BOS-Sicherheitskarten'!$D$16,"")</f>
        <v/>
      </c>
      <c r="C25" s="53" t="str">
        <f>'BOS-Sicherheitskarten'!B43</f>
        <v/>
      </c>
      <c r="D25" s="53" t="str">
        <f>IF('BOS-Sicherheitskarten'!C43&lt;&gt;"",'BOS-Sicherheitskarten'!C43,"")</f>
        <v/>
      </c>
      <c r="E25" s="53" t="str">
        <f>IF('BOS-Sicherheitskarten'!D43&lt;&gt;"",'BOS-Sicherheitskarten'!D43,"")</f>
        <v/>
      </c>
      <c r="F25" s="53" t="str">
        <f>IF('BOS-Sicherheitskarten'!E43&lt;&gt;"",'BOS-Sicherheitskarten'!E43,"")</f>
        <v/>
      </c>
      <c r="G25" s="53" t="str">
        <f>IF('BOS-Sicherheitskarten'!F43&lt;&gt;"",'BOS-Sicherheitskarten'!F43,"")</f>
        <v/>
      </c>
      <c r="H25" s="54" t="str">
        <f>IF('BOS-Sicherheitskarten'!G43&lt;&gt;"",'BOS-Sicherheitskarten'!G43,"")</f>
        <v>B</v>
      </c>
      <c r="I25" s="54" t="str">
        <f>IF('BOS-Sicherheitskarten'!H43&lt;&gt;"",'BOS-Sicherheitskarten'!H43,"")</f>
        <v>W</v>
      </c>
      <c r="J25" s="55" t="str">
        <f>IF('BOS-Sicherheitskarten'!I43&lt;&gt;"",'BOS-Sicherheitskarten'!I43,"")</f>
        <v/>
      </c>
      <c r="K25" s="55" t="str">
        <f>IF('BOS-Sicherheitskarten'!J43&lt;&gt;"",'BOS-Sicherheitskarten'!J43,"")</f>
        <v/>
      </c>
      <c r="L25" s="55" t="str">
        <f>IF('BOS-Sicherheitskarten'!K43&lt;&gt;"",'BOS-Sicherheitskarten'!K43,"")</f>
        <v/>
      </c>
      <c r="M25" s="54" t="str">
        <f>IF('BOS-Sicherheitskarten'!L43&lt;&gt;"",'BOS-Sicherheitskarten'!L43,"")</f>
        <v/>
      </c>
      <c r="N25" s="54" t="str">
        <f>IF('BOS-Sicherheitskarten'!M43&lt;&gt;"",'BOS-Sicherheitskarten'!M43,"")</f>
        <v/>
      </c>
      <c r="O25" s="54" t="str">
        <f>IF('BOS-Sicherheitskarten'!N43&lt;&gt;"",'BOS-Sicherheitskarten'!N43,"")</f>
        <v/>
      </c>
      <c r="P25" s="55" t="str">
        <f>IF('BOS-Sicherheitskarten'!O43&lt;&gt;"",'BOS-Sicherheitskarten'!O43,"")</f>
        <v/>
      </c>
      <c r="Q25" s="55" t="str">
        <f>IF('BOS-Sicherheitskarten'!P43&lt;&gt;"",'BOS-Sicherheitskarten'!P43,"")</f>
        <v/>
      </c>
      <c r="R25" s="55" t="str">
        <f>IF('BOS-Sicherheitskarten'!Q43&lt;&gt;"",'BOS-Sicherheitskarten'!Q43,"")</f>
        <v/>
      </c>
      <c r="S25" s="55" t="str">
        <f>IF('BOS-Sicherheitskarten'!R43&lt;&gt;"",'BOS-Sicherheitskarten'!R43,"")</f>
        <v/>
      </c>
      <c r="T25" s="55" t="str">
        <f>IF('BOS-Sicherheitskarten'!S43&lt;&gt;"",'BOS-Sicherheitskarten'!S43,"")</f>
        <v/>
      </c>
      <c r="U25" s="54" t="str">
        <f>IF('BOS-Sicherheitskarten'!T43&lt;&gt;"",'BOS-Sicherheitskarten'!T43,"")</f>
        <v/>
      </c>
      <c r="V25" s="54" t="str">
        <f>IF('BOS-Sicherheitskarten'!U43&lt;&gt;"",'BOS-Sicherheitskarten'!U43,"")</f>
        <v/>
      </c>
      <c r="W25" s="54" t="str">
        <f>IF('BOS-Sicherheitskarten'!V43&lt;&gt;"",'BOS-Sicherheitskarten'!V43,"")</f>
        <v/>
      </c>
      <c r="X25" s="54" t="str">
        <f>IF('BOS-Sicherheitskarten'!W43&lt;&gt;"",'BOS-Sicherheitskarten'!W43,"")</f>
        <v/>
      </c>
      <c r="Y25" s="54" t="str">
        <f>IF('BOS-Sicherheitskarten'!X43&lt;&gt;"",'BOS-Sicherheitskarten'!X43,"")</f>
        <v/>
      </c>
      <c r="Z25" s="54" t="str">
        <f>IF('BOS-Sicherheitskarten'!Y43&lt;&gt;"",'BOS-Sicherheitskarten'!Y43,"")</f>
        <v/>
      </c>
      <c r="AA25" s="54" t="str">
        <f>IF('BOS-Sicherheitskarten'!Z43&lt;&gt;"",'BOS-Sicherheitskarten'!Z43,"")</f>
        <v/>
      </c>
      <c r="AB25" s="54" t="str">
        <f>IF('BOS-Sicherheitskarten'!AA43&lt;&gt;"",'BOS-Sicherheitskarten'!AA43,"")</f>
        <v/>
      </c>
      <c r="AC25" s="55" t="str">
        <f>IF('BOS-Sicherheitskarten'!AB43&lt;&gt;"",'BOS-Sicherheitskarten'!AB43,"")</f>
        <v/>
      </c>
      <c r="AD25" s="55" t="str">
        <f>IF('BOS-Sicherheitskarten'!AC43&lt;&gt;"",'BOS-Sicherheitskarten'!AC43,"")</f>
        <v/>
      </c>
      <c r="AE25" s="54" t="str">
        <f>IF('BOS-Sicherheitskarten'!AD43&lt;&gt;"",'BOS-Sicherheitskarten'!AD43,"")</f>
        <v/>
      </c>
      <c r="AF25" s="55" t="str">
        <f>IF('BOS-Sicherheitskarten'!AE43&lt;&gt;"",'BOS-Sicherheitskarten'!AE43,"")</f>
        <v/>
      </c>
      <c r="AG25" s="55" t="str">
        <f>IF('BOS-Sicherheitskarten'!AF43&lt;&gt;"",'BOS-Sicherheitskarten'!AF43,"")</f>
        <v/>
      </c>
      <c r="AH25" s="55" t="str">
        <f>IF('BOS-Sicherheitskarten'!AG43&lt;&gt;"",'BOS-Sicherheitskarten'!AG43,"")</f>
        <v/>
      </c>
      <c r="AI25" s="55" t="str">
        <f>IF('BOS-Sicherheitskarten'!AH43&lt;&gt;"",'BOS-Sicherheitskarten'!AH43,"")</f>
        <v/>
      </c>
      <c r="AJ25" s="55" t="str">
        <f>IF('BOS-Sicherheitskarten'!AI43&lt;&gt;"",'BOS-Sicherheitskarten'!AI43,"")</f>
        <v/>
      </c>
      <c r="AK25" s="56" t="str">
        <f>IF('BOS-Sicherheitskarten'!B43&lt;&gt;"",'BOS-Sicherheitskarten'!$S$6,"")</f>
        <v/>
      </c>
      <c r="AL25" s="56" t="str">
        <f>IF('BOS-Sicherheitskarten'!B43&lt;&gt;"",'BOS-Sicherheitskarten'!$S$7,"")</f>
        <v/>
      </c>
      <c r="AM25" s="56" t="str">
        <f>IF('BOS-Sicherheitskarten'!B43&lt;&gt;"","Sehr geehrte Damen und Herren","")</f>
        <v/>
      </c>
      <c r="AN25" s="56" t="str">
        <f>IF('BOS-Sicherheitskarten'!B43&lt;&gt;"",'BOS-Sicherheitskarten'!$S$10,"")</f>
        <v/>
      </c>
      <c r="AO25" s="56" t="str">
        <f>IF('BOS-Sicherheitskarten'!B43&lt;&gt;"",'BOS-Sicherheitskarten'!$S$11,"")</f>
        <v/>
      </c>
      <c r="AP25" s="56" t="str">
        <f>IF('BOS-Sicherheitskarten'!B43&lt;&gt;"",'BOS-Sicherheitskarten'!$S$12,"")</f>
        <v/>
      </c>
      <c r="AQ25" s="56" t="str">
        <f>IF('BOS-Sicherheitskarten'!B43&lt;&gt;"",TEXT('BOS-Sicherheitskarten'!$AI$6,"TT.MM.JJJJ"),"")</f>
        <v/>
      </c>
      <c r="AR25" s="58" t="str">
        <f>IF('BOS-Sicherheitskarten'!B43&lt;&gt;"",'BOS-Sicherheitskarten'!$S$14,"")</f>
        <v/>
      </c>
      <c r="AS25" s="42"/>
      <c r="AT25" s="42"/>
      <c r="AU25" s="42"/>
      <c r="AV25" s="57"/>
      <c r="AW25" s="42"/>
      <c r="AX25" s="42"/>
      <c r="AY25" s="42"/>
      <c r="AZ25" s="42"/>
      <c r="BA25" s="42"/>
      <c r="BB25" s="42"/>
      <c r="BC25" s="58"/>
      <c r="BD25" s="56" t="str">
        <f>IF('BOS-Sicherheitskarten'!B43&lt;&gt;"",'BOS-Sicherheitskarten'!$S$13,"")</f>
        <v/>
      </c>
      <c r="BE25" s="56" t="str">
        <f>IF('BOS-Sicherheitskarten'!B43&lt;&gt;"",'BOS-Sicherheitskarten'!$D$6,"")</f>
        <v/>
      </c>
    </row>
    <row r="26" spans="1:57" x14ac:dyDescent="0.25">
      <c r="A26" s="51">
        <v>24</v>
      </c>
      <c r="B26" s="52" t="str">
        <f>IF('BOS-Sicherheitskarten'!B44&lt;&gt;"",'BOS-Sicherheitskarten'!$D$16,"")</f>
        <v/>
      </c>
      <c r="C26" s="53" t="str">
        <f>'BOS-Sicherheitskarten'!B44</f>
        <v/>
      </c>
      <c r="D26" s="53" t="str">
        <f>IF('BOS-Sicherheitskarten'!C44&lt;&gt;"",'BOS-Sicherheitskarten'!C44,"")</f>
        <v/>
      </c>
      <c r="E26" s="53" t="str">
        <f>IF('BOS-Sicherheitskarten'!D44&lt;&gt;"",'BOS-Sicherheitskarten'!D44,"")</f>
        <v/>
      </c>
      <c r="F26" s="53" t="str">
        <f>IF('BOS-Sicherheitskarten'!E44&lt;&gt;"",'BOS-Sicherheitskarten'!E44,"")</f>
        <v/>
      </c>
      <c r="G26" s="53" t="str">
        <f>IF('BOS-Sicherheitskarten'!F44&lt;&gt;"",'BOS-Sicherheitskarten'!F44,"")</f>
        <v/>
      </c>
      <c r="H26" s="54" t="str">
        <f>IF('BOS-Sicherheitskarten'!G44&lt;&gt;"",'BOS-Sicherheitskarten'!G44,"")</f>
        <v>B</v>
      </c>
      <c r="I26" s="54" t="str">
        <f>IF('BOS-Sicherheitskarten'!H44&lt;&gt;"",'BOS-Sicherheitskarten'!H44,"")</f>
        <v>W</v>
      </c>
      <c r="J26" s="55" t="str">
        <f>IF('BOS-Sicherheitskarten'!I44&lt;&gt;"",'BOS-Sicherheitskarten'!I44,"")</f>
        <v/>
      </c>
      <c r="K26" s="55" t="str">
        <f>IF('BOS-Sicherheitskarten'!J44&lt;&gt;"",'BOS-Sicherheitskarten'!J44,"")</f>
        <v/>
      </c>
      <c r="L26" s="55" t="str">
        <f>IF('BOS-Sicherheitskarten'!K44&lt;&gt;"",'BOS-Sicherheitskarten'!K44,"")</f>
        <v/>
      </c>
      <c r="M26" s="54" t="str">
        <f>IF('BOS-Sicherheitskarten'!L44&lt;&gt;"",'BOS-Sicherheitskarten'!L44,"")</f>
        <v/>
      </c>
      <c r="N26" s="54" t="str">
        <f>IF('BOS-Sicherheitskarten'!M44&lt;&gt;"",'BOS-Sicherheitskarten'!M44,"")</f>
        <v/>
      </c>
      <c r="O26" s="54" t="str">
        <f>IF('BOS-Sicherheitskarten'!N44&lt;&gt;"",'BOS-Sicherheitskarten'!N44,"")</f>
        <v/>
      </c>
      <c r="P26" s="55" t="str">
        <f>IF('BOS-Sicherheitskarten'!O44&lt;&gt;"",'BOS-Sicherheitskarten'!O44,"")</f>
        <v/>
      </c>
      <c r="Q26" s="55" t="str">
        <f>IF('BOS-Sicherheitskarten'!P44&lt;&gt;"",'BOS-Sicherheitskarten'!P44,"")</f>
        <v/>
      </c>
      <c r="R26" s="55" t="str">
        <f>IF('BOS-Sicherheitskarten'!Q44&lt;&gt;"",'BOS-Sicherheitskarten'!Q44,"")</f>
        <v/>
      </c>
      <c r="S26" s="55" t="str">
        <f>IF('BOS-Sicherheitskarten'!R44&lt;&gt;"",'BOS-Sicherheitskarten'!R44,"")</f>
        <v/>
      </c>
      <c r="T26" s="55" t="str">
        <f>IF('BOS-Sicherheitskarten'!S44&lt;&gt;"",'BOS-Sicherheitskarten'!S44,"")</f>
        <v/>
      </c>
      <c r="U26" s="54" t="str">
        <f>IF('BOS-Sicherheitskarten'!T44&lt;&gt;"",'BOS-Sicherheitskarten'!T44,"")</f>
        <v/>
      </c>
      <c r="V26" s="54" t="str">
        <f>IF('BOS-Sicherheitskarten'!U44&lt;&gt;"",'BOS-Sicherheitskarten'!U44,"")</f>
        <v/>
      </c>
      <c r="W26" s="54" t="str">
        <f>IF('BOS-Sicherheitskarten'!V44&lt;&gt;"",'BOS-Sicherheitskarten'!V44,"")</f>
        <v/>
      </c>
      <c r="X26" s="54" t="str">
        <f>IF('BOS-Sicherheitskarten'!W44&lt;&gt;"",'BOS-Sicherheitskarten'!W44,"")</f>
        <v/>
      </c>
      <c r="Y26" s="54" t="str">
        <f>IF('BOS-Sicherheitskarten'!X44&lt;&gt;"",'BOS-Sicherheitskarten'!X44,"")</f>
        <v/>
      </c>
      <c r="Z26" s="54" t="str">
        <f>IF('BOS-Sicherheitskarten'!Y44&lt;&gt;"",'BOS-Sicherheitskarten'!Y44,"")</f>
        <v/>
      </c>
      <c r="AA26" s="54" t="str">
        <f>IF('BOS-Sicherheitskarten'!Z44&lt;&gt;"",'BOS-Sicherheitskarten'!Z44,"")</f>
        <v/>
      </c>
      <c r="AB26" s="54" t="str">
        <f>IF('BOS-Sicherheitskarten'!AA44&lt;&gt;"",'BOS-Sicherheitskarten'!AA44,"")</f>
        <v/>
      </c>
      <c r="AC26" s="55" t="str">
        <f>IF('BOS-Sicherheitskarten'!AB44&lt;&gt;"",'BOS-Sicherheitskarten'!AB44,"")</f>
        <v/>
      </c>
      <c r="AD26" s="55" t="str">
        <f>IF('BOS-Sicherheitskarten'!AC44&lt;&gt;"",'BOS-Sicherheitskarten'!AC44,"")</f>
        <v/>
      </c>
      <c r="AE26" s="54" t="str">
        <f>IF('BOS-Sicherheitskarten'!AD44&lt;&gt;"",'BOS-Sicherheitskarten'!AD44,"")</f>
        <v/>
      </c>
      <c r="AF26" s="55" t="str">
        <f>IF('BOS-Sicherheitskarten'!AE44&lt;&gt;"",'BOS-Sicherheitskarten'!AE44,"")</f>
        <v/>
      </c>
      <c r="AG26" s="55" t="str">
        <f>IF('BOS-Sicherheitskarten'!AF44&lt;&gt;"",'BOS-Sicherheitskarten'!AF44,"")</f>
        <v/>
      </c>
      <c r="AH26" s="55" t="str">
        <f>IF('BOS-Sicherheitskarten'!AG44&lt;&gt;"",'BOS-Sicherheitskarten'!AG44,"")</f>
        <v/>
      </c>
      <c r="AI26" s="55" t="str">
        <f>IF('BOS-Sicherheitskarten'!AH44&lt;&gt;"",'BOS-Sicherheitskarten'!AH44,"")</f>
        <v/>
      </c>
      <c r="AJ26" s="55" t="str">
        <f>IF('BOS-Sicherheitskarten'!AI44&lt;&gt;"",'BOS-Sicherheitskarten'!AI44,"")</f>
        <v/>
      </c>
      <c r="AK26" s="56" t="str">
        <f>IF('BOS-Sicherheitskarten'!B44&lt;&gt;"",'BOS-Sicherheitskarten'!$S$6,"")</f>
        <v/>
      </c>
      <c r="AL26" s="56" t="str">
        <f>IF('BOS-Sicherheitskarten'!B44&lt;&gt;"",'BOS-Sicherheitskarten'!$S$7,"")</f>
        <v/>
      </c>
      <c r="AM26" s="56" t="str">
        <f>IF('BOS-Sicherheitskarten'!B44&lt;&gt;"","Sehr geehrte Damen und Herren","")</f>
        <v/>
      </c>
      <c r="AN26" s="56" t="str">
        <f>IF('BOS-Sicherheitskarten'!B44&lt;&gt;"",'BOS-Sicherheitskarten'!$S$10,"")</f>
        <v/>
      </c>
      <c r="AO26" s="56" t="str">
        <f>IF('BOS-Sicherheitskarten'!B44&lt;&gt;"",'BOS-Sicherheitskarten'!$S$11,"")</f>
        <v/>
      </c>
      <c r="AP26" s="56" t="str">
        <f>IF('BOS-Sicherheitskarten'!B44&lt;&gt;"",'BOS-Sicherheitskarten'!$S$12,"")</f>
        <v/>
      </c>
      <c r="AQ26" s="56" t="str">
        <f>IF('BOS-Sicherheitskarten'!B44&lt;&gt;"",TEXT('BOS-Sicherheitskarten'!$AI$6,"TT.MM.JJJJ"),"")</f>
        <v/>
      </c>
      <c r="AR26" s="58" t="str">
        <f>IF('BOS-Sicherheitskarten'!B44&lt;&gt;"",'BOS-Sicherheitskarten'!$S$14,"")</f>
        <v/>
      </c>
      <c r="AS26" s="42"/>
      <c r="AT26" s="42"/>
      <c r="AU26" s="42"/>
      <c r="AV26" s="57"/>
      <c r="AW26" s="42"/>
      <c r="AX26" s="42"/>
      <c r="AY26" s="42"/>
      <c r="AZ26" s="42"/>
      <c r="BA26" s="42"/>
      <c r="BB26" s="42"/>
      <c r="BC26" s="58"/>
      <c r="BD26" s="56" t="str">
        <f>IF('BOS-Sicherheitskarten'!B44&lt;&gt;"",'BOS-Sicherheitskarten'!$S$13,"")</f>
        <v/>
      </c>
      <c r="BE26" s="56" t="str">
        <f>IF('BOS-Sicherheitskarten'!B44&lt;&gt;"",'BOS-Sicherheitskarten'!$D$6,"")</f>
        <v/>
      </c>
    </row>
    <row r="27" spans="1:57" x14ac:dyDescent="0.25">
      <c r="A27" s="51">
        <v>25</v>
      </c>
      <c r="B27" s="52" t="str">
        <f>IF('BOS-Sicherheitskarten'!B45&lt;&gt;"",'BOS-Sicherheitskarten'!$D$16,"")</f>
        <v/>
      </c>
      <c r="C27" s="53" t="str">
        <f>'BOS-Sicherheitskarten'!B45</f>
        <v/>
      </c>
      <c r="D27" s="53" t="str">
        <f>IF('BOS-Sicherheitskarten'!C45&lt;&gt;"",'BOS-Sicherheitskarten'!C45,"")</f>
        <v/>
      </c>
      <c r="E27" s="53" t="str">
        <f>IF('BOS-Sicherheitskarten'!D45&lt;&gt;"",'BOS-Sicherheitskarten'!D45,"")</f>
        <v/>
      </c>
      <c r="F27" s="53" t="str">
        <f>IF('BOS-Sicherheitskarten'!E45&lt;&gt;"",'BOS-Sicherheitskarten'!E45,"")</f>
        <v/>
      </c>
      <c r="G27" s="53" t="str">
        <f>IF('BOS-Sicherheitskarten'!F45&lt;&gt;"",'BOS-Sicherheitskarten'!F45,"")</f>
        <v/>
      </c>
      <c r="H27" s="54" t="str">
        <f>IF('BOS-Sicherheitskarten'!G45&lt;&gt;"",'BOS-Sicherheitskarten'!G45,"")</f>
        <v>B</v>
      </c>
      <c r="I27" s="54" t="str">
        <f>IF('BOS-Sicherheitskarten'!H45&lt;&gt;"",'BOS-Sicherheitskarten'!H45,"")</f>
        <v>W</v>
      </c>
      <c r="J27" s="55" t="str">
        <f>IF('BOS-Sicherheitskarten'!I45&lt;&gt;"",'BOS-Sicherheitskarten'!I45,"")</f>
        <v/>
      </c>
      <c r="K27" s="55" t="str">
        <f>IF('BOS-Sicherheitskarten'!J45&lt;&gt;"",'BOS-Sicherheitskarten'!J45,"")</f>
        <v/>
      </c>
      <c r="L27" s="55" t="str">
        <f>IF('BOS-Sicherheitskarten'!K45&lt;&gt;"",'BOS-Sicherheitskarten'!K45,"")</f>
        <v/>
      </c>
      <c r="M27" s="54" t="str">
        <f>IF('BOS-Sicherheitskarten'!L45&lt;&gt;"",'BOS-Sicherheitskarten'!L45,"")</f>
        <v/>
      </c>
      <c r="N27" s="54" t="str">
        <f>IF('BOS-Sicherheitskarten'!M45&lt;&gt;"",'BOS-Sicherheitskarten'!M45,"")</f>
        <v/>
      </c>
      <c r="O27" s="54" t="str">
        <f>IF('BOS-Sicherheitskarten'!N45&lt;&gt;"",'BOS-Sicherheitskarten'!N45,"")</f>
        <v/>
      </c>
      <c r="P27" s="55" t="str">
        <f>IF('BOS-Sicherheitskarten'!O45&lt;&gt;"",'BOS-Sicherheitskarten'!O45,"")</f>
        <v/>
      </c>
      <c r="Q27" s="55" t="str">
        <f>IF('BOS-Sicherheitskarten'!P45&lt;&gt;"",'BOS-Sicherheitskarten'!P45,"")</f>
        <v/>
      </c>
      <c r="R27" s="55" t="str">
        <f>IF('BOS-Sicherheitskarten'!Q45&lt;&gt;"",'BOS-Sicherheitskarten'!Q45,"")</f>
        <v/>
      </c>
      <c r="S27" s="55" t="str">
        <f>IF('BOS-Sicherheitskarten'!R45&lt;&gt;"",'BOS-Sicherheitskarten'!R45,"")</f>
        <v/>
      </c>
      <c r="T27" s="55" t="str">
        <f>IF('BOS-Sicherheitskarten'!S45&lt;&gt;"",'BOS-Sicherheitskarten'!S45,"")</f>
        <v/>
      </c>
      <c r="U27" s="54" t="str">
        <f>IF('BOS-Sicherheitskarten'!T45&lt;&gt;"",'BOS-Sicherheitskarten'!T45,"")</f>
        <v/>
      </c>
      <c r="V27" s="54" t="str">
        <f>IF('BOS-Sicherheitskarten'!U45&lt;&gt;"",'BOS-Sicherheitskarten'!U45,"")</f>
        <v/>
      </c>
      <c r="W27" s="54" t="str">
        <f>IF('BOS-Sicherheitskarten'!V45&lt;&gt;"",'BOS-Sicherheitskarten'!V45,"")</f>
        <v/>
      </c>
      <c r="X27" s="54" t="str">
        <f>IF('BOS-Sicherheitskarten'!W45&lt;&gt;"",'BOS-Sicherheitskarten'!W45,"")</f>
        <v/>
      </c>
      <c r="Y27" s="54" t="str">
        <f>IF('BOS-Sicherheitskarten'!X45&lt;&gt;"",'BOS-Sicherheitskarten'!X45,"")</f>
        <v/>
      </c>
      <c r="Z27" s="54" t="str">
        <f>IF('BOS-Sicherheitskarten'!Y45&lt;&gt;"",'BOS-Sicherheitskarten'!Y45,"")</f>
        <v/>
      </c>
      <c r="AA27" s="54" t="str">
        <f>IF('BOS-Sicherheitskarten'!Z45&lt;&gt;"",'BOS-Sicherheitskarten'!Z45,"")</f>
        <v/>
      </c>
      <c r="AB27" s="54" t="str">
        <f>IF('BOS-Sicherheitskarten'!AA45&lt;&gt;"",'BOS-Sicherheitskarten'!AA45,"")</f>
        <v/>
      </c>
      <c r="AC27" s="55" t="str">
        <f>IF('BOS-Sicherheitskarten'!AB45&lt;&gt;"",'BOS-Sicherheitskarten'!AB45,"")</f>
        <v/>
      </c>
      <c r="AD27" s="55" t="str">
        <f>IF('BOS-Sicherheitskarten'!AC45&lt;&gt;"",'BOS-Sicherheitskarten'!AC45,"")</f>
        <v/>
      </c>
      <c r="AE27" s="54" t="str">
        <f>IF('BOS-Sicherheitskarten'!AD45&lt;&gt;"",'BOS-Sicherheitskarten'!AD45,"")</f>
        <v/>
      </c>
      <c r="AF27" s="55" t="str">
        <f>IF('BOS-Sicherheitskarten'!AE45&lt;&gt;"",'BOS-Sicherheitskarten'!AE45,"")</f>
        <v/>
      </c>
      <c r="AG27" s="55" t="str">
        <f>IF('BOS-Sicherheitskarten'!AF45&lt;&gt;"",'BOS-Sicherheitskarten'!AF45,"")</f>
        <v/>
      </c>
      <c r="AH27" s="55" t="str">
        <f>IF('BOS-Sicherheitskarten'!AG45&lt;&gt;"",'BOS-Sicherheitskarten'!AG45,"")</f>
        <v/>
      </c>
      <c r="AI27" s="55" t="str">
        <f>IF('BOS-Sicherheitskarten'!AH45&lt;&gt;"",'BOS-Sicherheitskarten'!AH45,"")</f>
        <v/>
      </c>
      <c r="AJ27" s="55" t="str">
        <f>IF('BOS-Sicherheitskarten'!AI45&lt;&gt;"",'BOS-Sicherheitskarten'!AI45,"")</f>
        <v/>
      </c>
      <c r="AK27" s="56" t="str">
        <f>IF('BOS-Sicherheitskarten'!B45&lt;&gt;"",'BOS-Sicherheitskarten'!$S$6,"")</f>
        <v/>
      </c>
      <c r="AL27" s="56" t="str">
        <f>IF('BOS-Sicherheitskarten'!B45&lt;&gt;"",'BOS-Sicherheitskarten'!$S$7,"")</f>
        <v/>
      </c>
      <c r="AM27" s="56" t="str">
        <f>IF('BOS-Sicherheitskarten'!B45&lt;&gt;"","Sehr geehrte Damen und Herren","")</f>
        <v/>
      </c>
      <c r="AN27" s="56" t="str">
        <f>IF('BOS-Sicherheitskarten'!B45&lt;&gt;"",'BOS-Sicherheitskarten'!$S$10,"")</f>
        <v/>
      </c>
      <c r="AO27" s="56" t="str">
        <f>IF('BOS-Sicherheitskarten'!B45&lt;&gt;"",'BOS-Sicherheitskarten'!$S$11,"")</f>
        <v/>
      </c>
      <c r="AP27" s="56" t="str">
        <f>IF('BOS-Sicherheitskarten'!B45&lt;&gt;"",'BOS-Sicherheitskarten'!$S$12,"")</f>
        <v/>
      </c>
      <c r="AQ27" s="56" t="str">
        <f>IF('BOS-Sicherheitskarten'!B45&lt;&gt;"",TEXT('BOS-Sicherheitskarten'!$AI$6,"TT.MM.JJJJ"),"")</f>
        <v/>
      </c>
      <c r="AR27" s="58" t="str">
        <f>IF('BOS-Sicherheitskarten'!B45&lt;&gt;"",'BOS-Sicherheitskarten'!$S$14,"")</f>
        <v/>
      </c>
      <c r="AS27" s="42"/>
      <c r="AT27" s="42"/>
      <c r="AU27" s="42"/>
      <c r="AV27" s="57"/>
      <c r="AW27" s="42"/>
      <c r="AX27" s="42"/>
      <c r="AY27" s="42"/>
      <c r="AZ27" s="42"/>
      <c r="BA27" s="42"/>
      <c r="BB27" s="42"/>
      <c r="BC27" s="58"/>
      <c r="BD27" s="56" t="str">
        <f>IF('BOS-Sicherheitskarten'!B45&lt;&gt;"",'BOS-Sicherheitskarten'!$S$13,"")</f>
        <v/>
      </c>
      <c r="BE27" s="56" t="str">
        <f>IF('BOS-Sicherheitskarten'!B45&lt;&gt;"",'BOS-Sicherheitskarten'!$D$6,"")</f>
        <v/>
      </c>
    </row>
    <row r="28" spans="1:57" x14ac:dyDescent="0.25">
      <c r="A28" s="51">
        <v>26</v>
      </c>
      <c r="B28" s="52" t="str">
        <f>IF('BOS-Sicherheitskarten'!B46&lt;&gt;"",'BOS-Sicherheitskarten'!$D$16,"")</f>
        <v/>
      </c>
      <c r="C28" s="53" t="str">
        <f>'BOS-Sicherheitskarten'!B46</f>
        <v/>
      </c>
      <c r="D28" s="53" t="str">
        <f>IF('BOS-Sicherheitskarten'!C46&lt;&gt;"",'BOS-Sicherheitskarten'!C46,"")</f>
        <v/>
      </c>
      <c r="E28" s="53" t="str">
        <f>IF('BOS-Sicherheitskarten'!D46&lt;&gt;"",'BOS-Sicherheitskarten'!D46,"")</f>
        <v/>
      </c>
      <c r="F28" s="53" t="str">
        <f>IF('BOS-Sicherheitskarten'!E46&lt;&gt;"",'BOS-Sicherheitskarten'!E46,"")</f>
        <v/>
      </c>
      <c r="G28" s="53" t="str">
        <f>IF('BOS-Sicherheitskarten'!F46&lt;&gt;"",'BOS-Sicherheitskarten'!F46,"")</f>
        <v/>
      </c>
      <c r="H28" s="54" t="str">
        <f>IF('BOS-Sicherheitskarten'!G46&lt;&gt;"",'BOS-Sicherheitskarten'!G46,"")</f>
        <v>B</v>
      </c>
      <c r="I28" s="54" t="str">
        <f>IF('BOS-Sicherheitskarten'!H46&lt;&gt;"",'BOS-Sicherheitskarten'!H46,"")</f>
        <v>W</v>
      </c>
      <c r="J28" s="55" t="str">
        <f>IF('BOS-Sicherheitskarten'!I46&lt;&gt;"",'BOS-Sicherheitskarten'!I46,"")</f>
        <v/>
      </c>
      <c r="K28" s="55" t="str">
        <f>IF('BOS-Sicherheitskarten'!J46&lt;&gt;"",'BOS-Sicherheitskarten'!J46,"")</f>
        <v/>
      </c>
      <c r="L28" s="55" t="str">
        <f>IF('BOS-Sicherheitskarten'!K46&lt;&gt;"",'BOS-Sicherheitskarten'!K46,"")</f>
        <v/>
      </c>
      <c r="M28" s="54" t="str">
        <f>IF('BOS-Sicherheitskarten'!L46&lt;&gt;"",'BOS-Sicherheitskarten'!L46,"")</f>
        <v/>
      </c>
      <c r="N28" s="54" t="str">
        <f>IF('BOS-Sicherheitskarten'!M46&lt;&gt;"",'BOS-Sicherheitskarten'!M46,"")</f>
        <v/>
      </c>
      <c r="O28" s="54" t="str">
        <f>IF('BOS-Sicherheitskarten'!N46&lt;&gt;"",'BOS-Sicherheitskarten'!N46,"")</f>
        <v/>
      </c>
      <c r="P28" s="55" t="str">
        <f>IF('BOS-Sicherheitskarten'!O46&lt;&gt;"",'BOS-Sicherheitskarten'!O46,"")</f>
        <v/>
      </c>
      <c r="Q28" s="55" t="str">
        <f>IF('BOS-Sicherheitskarten'!P46&lt;&gt;"",'BOS-Sicherheitskarten'!P46,"")</f>
        <v/>
      </c>
      <c r="R28" s="55" t="str">
        <f>IF('BOS-Sicherheitskarten'!Q46&lt;&gt;"",'BOS-Sicherheitskarten'!Q46,"")</f>
        <v/>
      </c>
      <c r="S28" s="55" t="str">
        <f>IF('BOS-Sicherheitskarten'!R46&lt;&gt;"",'BOS-Sicherheitskarten'!R46,"")</f>
        <v/>
      </c>
      <c r="T28" s="55" t="str">
        <f>IF('BOS-Sicherheitskarten'!S46&lt;&gt;"",'BOS-Sicherheitskarten'!S46,"")</f>
        <v/>
      </c>
      <c r="U28" s="54" t="str">
        <f>IF('BOS-Sicherheitskarten'!T46&lt;&gt;"",'BOS-Sicherheitskarten'!T46,"")</f>
        <v/>
      </c>
      <c r="V28" s="54" t="str">
        <f>IF('BOS-Sicherheitskarten'!U46&lt;&gt;"",'BOS-Sicherheitskarten'!U46,"")</f>
        <v/>
      </c>
      <c r="W28" s="54" t="str">
        <f>IF('BOS-Sicherheitskarten'!V46&lt;&gt;"",'BOS-Sicherheitskarten'!V46,"")</f>
        <v/>
      </c>
      <c r="X28" s="54" t="str">
        <f>IF('BOS-Sicherheitskarten'!W46&lt;&gt;"",'BOS-Sicherheitskarten'!W46,"")</f>
        <v/>
      </c>
      <c r="Y28" s="54" t="str">
        <f>IF('BOS-Sicherheitskarten'!X46&lt;&gt;"",'BOS-Sicherheitskarten'!X46,"")</f>
        <v/>
      </c>
      <c r="Z28" s="54" t="str">
        <f>IF('BOS-Sicherheitskarten'!Y46&lt;&gt;"",'BOS-Sicherheitskarten'!Y46,"")</f>
        <v/>
      </c>
      <c r="AA28" s="54" t="str">
        <f>IF('BOS-Sicherheitskarten'!Z46&lt;&gt;"",'BOS-Sicherheitskarten'!Z46,"")</f>
        <v/>
      </c>
      <c r="AB28" s="54" t="str">
        <f>IF('BOS-Sicherheitskarten'!AA46&lt;&gt;"",'BOS-Sicherheitskarten'!AA46,"")</f>
        <v/>
      </c>
      <c r="AC28" s="55" t="str">
        <f>IF('BOS-Sicherheitskarten'!AB46&lt;&gt;"",'BOS-Sicherheitskarten'!AB46,"")</f>
        <v/>
      </c>
      <c r="AD28" s="55" t="str">
        <f>IF('BOS-Sicherheitskarten'!AC46&lt;&gt;"",'BOS-Sicherheitskarten'!AC46,"")</f>
        <v/>
      </c>
      <c r="AE28" s="54" t="str">
        <f>IF('BOS-Sicherheitskarten'!AD46&lt;&gt;"",'BOS-Sicherheitskarten'!AD46,"")</f>
        <v/>
      </c>
      <c r="AF28" s="55" t="str">
        <f>IF('BOS-Sicherheitskarten'!AE46&lt;&gt;"",'BOS-Sicherheitskarten'!AE46,"")</f>
        <v/>
      </c>
      <c r="AG28" s="55" t="str">
        <f>IF('BOS-Sicherheitskarten'!AF46&lt;&gt;"",'BOS-Sicherheitskarten'!AF46,"")</f>
        <v/>
      </c>
      <c r="AH28" s="55" t="str">
        <f>IF('BOS-Sicherheitskarten'!AG46&lt;&gt;"",'BOS-Sicherheitskarten'!AG46,"")</f>
        <v/>
      </c>
      <c r="AI28" s="55" t="str">
        <f>IF('BOS-Sicherheitskarten'!AH46&lt;&gt;"",'BOS-Sicherheitskarten'!AH46,"")</f>
        <v/>
      </c>
      <c r="AJ28" s="55" t="str">
        <f>IF('BOS-Sicherheitskarten'!AI46&lt;&gt;"",'BOS-Sicherheitskarten'!AI46,"")</f>
        <v/>
      </c>
      <c r="AK28" s="56" t="str">
        <f>IF('BOS-Sicherheitskarten'!B46&lt;&gt;"",'BOS-Sicherheitskarten'!$S$6,"")</f>
        <v/>
      </c>
      <c r="AL28" s="56" t="str">
        <f>IF('BOS-Sicherheitskarten'!B46&lt;&gt;"",'BOS-Sicherheitskarten'!$S$7,"")</f>
        <v/>
      </c>
      <c r="AM28" s="56" t="str">
        <f>IF('BOS-Sicherheitskarten'!B46&lt;&gt;"","Sehr geehrte Damen und Herren","")</f>
        <v/>
      </c>
      <c r="AN28" s="56" t="str">
        <f>IF('BOS-Sicherheitskarten'!B46&lt;&gt;"",'BOS-Sicherheitskarten'!$S$10,"")</f>
        <v/>
      </c>
      <c r="AO28" s="56" t="str">
        <f>IF('BOS-Sicherheitskarten'!B46&lt;&gt;"",'BOS-Sicherheitskarten'!$S$11,"")</f>
        <v/>
      </c>
      <c r="AP28" s="56" t="str">
        <f>IF('BOS-Sicherheitskarten'!B46&lt;&gt;"",'BOS-Sicherheitskarten'!$S$12,"")</f>
        <v/>
      </c>
      <c r="AQ28" s="56" t="str">
        <f>IF('BOS-Sicherheitskarten'!B46&lt;&gt;"",TEXT('BOS-Sicherheitskarten'!$AI$6,"TT.MM.JJJJ"),"")</f>
        <v/>
      </c>
      <c r="AR28" s="58" t="str">
        <f>IF('BOS-Sicherheitskarten'!B46&lt;&gt;"",'BOS-Sicherheitskarten'!$S$14,"")</f>
        <v/>
      </c>
      <c r="AS28" s="42"/>
      <c r="AT28" s="42"/>
      <c r="AU28" s="42"/>
      <c r="AV28" s="57"/>
      <c r="AW28" s="42"/>
      <c r="AX28" s="42"/>
      <c r="AY28" s="42"/>
      <c r="AZ28" s="42"/>
      <c r="BA28" s="42"/>
      <c r="BB28" s="42"/>
      <c r="BC28" s="58"/>
      <c r="BD28" s="56" t="str">
        <f>IF('BOS-Sicherheitskarten'!B46&lt;&gt;"",'BOS-Sicherheitskarten'!$S$13,"")</f>
        <v/>
      </c>
      <c r="BE28" s="56" t="str">
        <f>IF('BOS-Sicherheitskarten'!B46&lt;&gt;"",'BOS-Sicherheitskarten'!$D$6,"")</f>
        <v/>
      </c>
    </row>
    <row r="29" spans="1:57" x14ac:dyDescent="0.25">
      <c r="A29" s="51">
        <v>27</v>
      </c>
      <c r="B29" s="52" t="str">
        <f>IF('BOS-Sicherheitskarten'!B47&lt;&gt;"",'BOS-Sicherheitskarten'!$D$16,"")</f>
        <v/>
      </c>
      <c r="C29" s="53" t="str">
        <f>'BOS-Sicherheitskarten'!B47</f>
        <v/>
      </c>
      <c r="D29" s="53" t="str">
        <f>IF('BOS-Sicherheitskarten'!C47&lt;&gt;"",'BOS-Sicherheitskarten'!C47,"")</f>
        <v/>
      </c>
      <c r="E29" s="53" t="str">
        <f>IF('BOS-Sicherheitskarten'!D47&lt;&gt;"",'BOS-Sicherheitskarten'!D47,"")</f>
        <v/>
      </c>
      <c r="F29" s="53" t="str">
        <f>IF('BOS-Sicherheitskarten'!E47&lt;&gt;"",'BOS-Sicherheitskarten'!E47,"")</f>
        <v/>
      </c>
      <c r="G29" s="53" t="str">
        <f>IF('BOS-Sicherheitskarten'!F47&lt;&gt;"",'BOS-Sicherheitskarten'!F47,"")</f>
        <v/>
      </c>
      <c r="H29" s="54" t="str">
        <f>IF('BOS-Sicherheitskarten'!G47&lt;&gt;"",'BOS-Sicherheitskarten'!G47,"")</f>
        <v>B</v>
      </c>
      <c r="I29" s="54" t="str">
        <f>IF('BOS-Sicherheitskarten'!H47&lt;&gt;"",'BOS-Sicherheitskarten'!H47,"")</f>
        <v>W</v>
      </c>
      <c r="J29" s="55" t="str">
        <f>IF('BOS-Sicherheitskarten'!I47&lt;&gt;"",'BOS-Sicherheitskarten'!I47,"")</f>
        <v/>
      </c>
      <c r="K29" s="55" t="str">
        <f>IF('BOS-Sicherheitskarten'!J47&lt;&gt;"",'BOS-Sicherheitskarten'!J47,"")</f>
        <v/>
      </c>
      <c r="L29" s="55" t="str">
        <f>IF('BOS-Sicherheitskarten'!K47&lt;&gt;"",'BOS-Sicherheitskarten'!K47,"")</f>
        <v/>
      </c>
      <c r="M29" s="54" t="str">
        <f>IF('BOS-Sicherheitskarten'!L47&lt;&gt;"",'BOS-Sicherheitskarten'!L47,"")</f>
        <v/>
      </c>
      <c r="N29" s="54" t="str">
        <f>IF('BOS-Sicherheitskarten'!M47&lt;&gt;"",'BOS-Sicherheitskarten'!M47,"")</f>
        <v/>
      </c>
      <c r="O29" s="54" t="str">
        <f>IF('BOS-Sicherheitskarten'!N47&lt;&gt;"",'BOS-Sicherheitskarten'!N47,"")</f>
        <v/>
      </c>
      <c r="P29" s="55" t="str">
        <f>IF('BOS-Sicherheitskarten'!O47&lt;&gt;"",'BOS-Sicherheitskarten'!O47,"")</f>
        <v/>
      </c>
      <c r="Q29" s="55" t="str">
        <f>IF('BOS-Sicherheitskarten'!P47&lt;&gt;"",'BOS-Sicherheitskarten'!P47,"")</f>
        <v/>
      </c>
      <c r="R29" s="55" t="str">
        <f>IF('BOS-Sicherheitskarten'!Q47&lt;&gt;"",'BOS-Sicherheitskarten'!Q47,"")</f>
        <v/>
      </c>
      <c r="S29" s="55" t="str">
        <f>IF('BOS-Sicherheitskarten'!R47&lt;&gt;"",'BOS-Sicherheitskarten'!R47,"")</f>
        <v/>
      </c>
      <c r="T29" s="55" t="str">
        <f>IF('BOS-Sicherheitskarten'!S47&lt;&gt;"",'BOS-Sicherheitskarten'!S47,"")</f>
        <v/>
      </c>
      <c r="U29" s="54" t="str">
        <f>IF('BOS-Sicherheitskarten'!T47&lt;&gt;"",'BOS-Sicherheitskarten'!T47,"")</f>
        <v/>
      </c>
      <c r="V29" s="54" t="str">
        <f>IF('BOS-Sicherheitskarten'!U47&lt;&gt;"",'BOS-Sicherheitskarten'!U47,"")</f>
        <v/>
      </c>
      <c r="W29" s="54" t="str">
        <f>IF('BOS-Sicherheitskarten'!V47&lt;&gt;"",'BOS-Sicherheitskarten'!V47,"")</f>
        <v/>
      </c>
      <c r="X29" s="54" t="str">
        <f>IF('BOS-Sicherheitskarten'!W47&lt;&gt;"",'BOS-Sicherheitskarten'!W47,"")</f>
        <v/>
      </c>
      <c r="Y29" s="54" t="str">
        <f>IF('BOS-Sicherheitskarten'!X47&lt;&gt;"",'BOS-Sicherheitskarten'!X47,"")</f>
        <v/>
      </c>
      <c r="Z29" s="54" t="str">
        <f>IF('BOS-Sicherheitskarten'!Y47&lt;&gt;"",'BOS-Sicherheitskarten'!Y47,"")</f>
        <v/>
      </c>
      <c r="AA29" s="54" t="str">
        <f>IF('BOS-Sicherheitskarten'!Z47&lt;&gt;"",'BOS-Sicherheitskarten'!Z47,"")</f>
        <v/>
      </c>
      <c r="AB29" s="54" t="str">
        <f>IF('BOS-Sicherheitskarten'!AA47&lt;&gt;"",'BOS-Sicherheitskarten'!AA47,"")</f>
        <v/>
      </c>
      <c r="AC29" s="55" t="str">
        <f>IF('BOS-Sicherheitskarten'!AB47&lt;&gt;"",'BOS-Sicherheitskarten'!AB47,"")</f>
        <v/>
      </c>
      <c r="AD29" s="55" t="str">
        <f>IF('BOS-Sicherheitskarten'!AC47&lt;&gt;"",'BOS-Sicherheitskarten'!AC47,"")</f>
        <v/>
      </c>
      <c r="AE29" s="54" t="str">
        <f>IF('BOS-Sicherheitskarten'!AD47&lt;&gt;"",'BOS-Sicherheitskarten'!AD47,"")</f>
        <v/>
      </c>
      <c r="AF29" s="55" t="str">
        <f>IF('BOS-Sicherheitskarten'!AE47&lt;&gt;"",'BOS-Sicherheitskarten'!AE47,"")</f>
        <v/>
      </c>
      <c r="AG29" s="55" t="str">
        <f>IF('BOS-Sicherheitskarten'!AF47&lt;&gt;"",'BOS-Sicherheitskarten'!AF47,"")</f>
        <v/>
      </c>
      <c r="AH29" s="55" t="str">
        <f>IF('BOS-Sicherheitskarten'!AG47&lt;&gt;"",'BOS-Sicherheitskarten'!AG47,"")</f>
        <v/>
      </c>
      <c r="AI29" s="55" t="str">
        <f>IF('BOS-Sicherheitskarten'!AH47&lt;&gt;"",'BOS-Sicherheitskarten'!AH47,"")</f>
        <v/>
      </c>
      <c r="AJ29" s="55" t="str">
        <f>IF('BOS-Sicherheitskarten'!AI47&lt;&gt;"",'BOS-Sicherheitskarten'!AI47,"")</f>
        <v/>
      </c>
      <c r="AK29" s="56" t="str">
        <f>IF('BOS-Sicherheitskarten'!B47&lt;&gt;"",'BOS-Sicherheitskarten'!$S$6,"")</f>
        <v/>
      </c>
      <c r="AL29" s="56" t="str">
        <f>IF('BOS-Sicherheitskarten'!B47&lt;&gt;"",'BOS-Sicherheitskarten'!$S$7,"")</f>
        <v/>
      </c>
      <c r="AM29" s="56" t="str">
        <f>IF('BOS-Sicherheitskarten'!B47&lt;&gt;"","Sehr geehrte Damen und Herren","")</f>
        <v/>
      </c>
      <c r="AN29" s="56" t="str">
        <f>IF('BOS-Sicherheitskarten'!B47&lt;&gt;"",'BOS-Sicherheitskarten'!$S$10,"")</f>
        <v/>
      </c>
      <c r="AO29" s="56" t="str">
        <f>IF('BOS-Sicherheitskarten'!B47&lt;&gt;"",'BOS-Sicherheitskarten'!$S$11,"")</f>
        <v/>
      </c>
      <c r="AP29" s="56" t="str">
        <f>IF('BOS-Sicherheitskarten'!B47&lt;&gt;"",'BOS-Sicherheitskarten'!$S$12,"")</f>
        <v/>
      </c>
      <c r="AQ29" s="56" t="str">
        <f>IF('BOS-Sicherheitskarten'!B47&lt;&gt;"",TEXT('BOS-Sicherheitskarten'!$AI$6,"TT.MM.JJJJ"),"")</f>
        <v/>
      </c>
      <c r="AR29" s="58" t="str">
        <f>IF('BOS-Sicherheitskarten'!B47&lt;&gt;"",'BOS-Sicherheitskarten'!$S$14,"")</f>
        <v/>
      </c>
      <c r="AS29" s="42"/>
      <c r="AT29" s="42"/>
      <c r="AU29" s="42"/>
      <c r="AV29" s="57"/>
      <c r="AW29" s="42"/>
      <c r="AX29" s="42"/>
      <c r="AY29" s="42"/>
      <c r="AZ29" s="42"/>
      <c r="BA29" s="42"/>
      <c r="BB29" s="42"/>
      <c r="BC29" s="58"/>
      <c r="BD29" s="56" t="str">
        <f>IF('BOS-Sicherheitskarten'!B47&lt;&gt;"",'BOS-Sicherheitskarten'!$S$13,"")</f>
        <v/>
      </c>
      <c r="BE29" s="56" t="str">
        <f>IF('BOS-Sicherheitskarten'!B47&lt;&gt;"",'BOS-Sicherheitskarten'!$D$6,"")</f>
        <v/>
      </c>
    </row>
    <row r="30" spans="1:57" x14ac:dyDescent="0.25">
      <c r="A30" s="51">
        <v>28</v>
      </c>
      <c r="B30" s="52" t="str">
        <f>IF('BOS-Sicherheitskarten'!B48&lt;&gt;"",'BOS-Sicherheitskarten'!$D$16,"")</f>
        <v/>
      </c>
      <c r="C30" s="53" t="str">
        <f>'BOS-Sicherheitskarten'!B48</f>
        <v/>
      </c>
      <c r="D30" s="53" t="str">
        <f>IF('BOS-Sicherheitskarten'!C48&lt;&gt;"",'BOS-Sicherheitskarten'!C48,"")</f>
        <v/>
      </c>
      <c r="E30" s="53" t="str">
        <f>IF('BOS-Sicherheitskarten'!D48&lt;&gt;"",'BOS-Sicherheitskarten'!D48,"")</f>
        <v/>
      </c>
      <c r="F30" s="53" t="str">
        <f>IF('BOS-Sicherheitskarten'!E48&lt;&gt;"",'BOS-Sicherheitskarten'!E48,"")</f>
        <v/>
      </c>
      <c r="G30" s="53" t="str">
        <f>IF('BOS-Sicherheitskarten'!F48&lt;&gt;"",'BOS-Sicherheitskarten'!F48,"")</f>
        <v/>
      </c>
      <c r="H30" s="54" t="str">
        <f>IF('BOS-Sicherheitskarten'!G48&lt;&gt;"",'BOS-Sicherheitskarten'!G48,"")</f>
        <v>B</v>
      </c>
      <c r="I30" s="54" t="str">
        <f>IF('BOS-Sicherheitskarten'!H48&lt;&gt;"",'BOS-Sicherheitskarten'!H48,"")</f>
        <v>W</v>
      </c>
      <c r="J30" s="55" t="str">
        <f>IF('BOS-Sicherheitskarten'!I48&lt;&gt;"",'BOS-Sicherheitskarten'!I48,"")</f>
        <v/>
      </c>
      <c r="K30" s="55" t="str">
        <f>IF('BOS-Sicherheitskarten'!J48&lt;&gt;"",'BOS-Sicherheitskarten'!J48,"")</f>
        <v/>
      </c>
      <c r="L30" s="55" t="str">
        <f>IF('BOS-Sicherheitskarten'!K48&lt;&gt;"",'BOS-Sicherheitskarten'!K48,"")</f>
        <v/>
      </c>
      <c r="M30" s="54" t="str">
        <f>IF('BOS-Sicherheitskarten'!L48&lt;&gt;"",'BOS-Sicherheitskarten'!L48,"")</f>
        <v/>
      </c>
      <c r="N30" s="54" t="str">
        <f>IF('BOS-Sicherheitskarten'!M48&lt;&gt;"",'BOS-Sicherheitskarten'!M48,"")</f>
        <v/>
      </c>
      <c r="O30" s="54" t="str">
        <f>IF('BOS-Sicherheitskarten'!N48&lt;&gt;"",'BOS-Sicherheitskarten'!N48,"")</f>
        <v/>
      </c>
      <c r="P30" s="55" t="str">
        <f>IF('BOS-Sicherheitskarten'!O48&lt;&gt;"",'BOS-Sicherheitskarten'!O48,"")</f>
        <v/>
      </c>
      <c r="Q30" s="55" t="str">
        <f>IF('BOS-Sicherheitskarten'!P48&lt;&gt;"",'BOS-Sicherheitskarten'!P48,"")</f>
        <v/>
      </c>
      <c r="R30" s="55" t="str">
        <f>IF('BOS-Sicherheitskarten'!Q48&lt;&gt;"",'BOS-Sicherheitskarten'!Q48,"")</f>
        <v/>
      </c>
      <c r="S30" s="55" t="str">
        <f>IF('BOS-Sicherheitskarten'!R48&lt;&gt;"",'BOS-Sicherheitskarten'!R48,"")</f>
        <v/>
      </c>
      <c r="T30" s="55" t="str">
        <f>IF('BOS-Sicherheitskarten'!S48&lt;&gt;"",'BOS-Sicherheitskarten'!S48,"")</f>
        <v/>
      </c>
      <c r="U30" s="54" t="str">
        <f>IF('BOS-Sicherheitskarten'!T48&lt;&gt;"",'BOS-Sicherheitskarten'!T48,"")</f>
        <v/>
      </c>
      <c r="V30" s="54" t="str">
        <f>IF('BOS-Sicherheitskarten'!U48&lt;&gt;"",'BOS-Sicherheitskarten'!U48,"")</f>
        <v/>
      </c>
      <c r="W30" s="54" t="str">
        <f>IF('BOS-Sicherheitskarten'!V48&lt;&gt;"",'BOS-Sicherheitskarten'!V48,"")</f>
        <v/>
      </c>
      <c r="X30" s="54" t="str">
        <f>IF('BOS-Sicherheitskarten'!W48&lt;&gt;"",'BOS-Sicherheitskarten'!W48,"")</f>
        <v/>
      </c>
      <c r="Y30" s="54" t="str">
        <f>IF('BOS-Sicherheitskarten'!X48&lt;&gt;"",'BOS-Sicherheitskarten'!X48,"")</f>
        <v/>
      </c>
      <c r="Z30" s="54" t="str">
        <f>IF('BOS-Sicherheitskarten'!Y48&lt;&gt;"",'BOS-Sicherheitskarten'!Y48,"")</f>
        <v/>
      </c>
      <c r="AA30" s="54" t="str">
        <f>IF('BOS-Sicherheitskarten'!Z48&lt;&gt;"",'BOS-Sicherheitskarten'!Z48,"")</f>
        <v/>
      </c>
      <c r="AB30" s="54" t="str">
        <f>IF('BOS-Sicherheitskarten'!AA48&lt;&gt;"",'BOS-Sicherheitskarten'!AA48,"")</f>
        <v/>
      </c>
      <c r="AC30" s="55" t="str">
        <f>IF('BOS-Sicherheitskarten'!AB48&lt;&gt;"",'BOS-Sicherheitskarten'!AB48,"")</f>
        <v/>
      </c>
      <c r="AD30" s="55" t="str">
        <f>IF('BOS-Sicherheitskarten'!AC48&lt;&gt;"",'BOS-Sicherheitskarten'!AC48,"")</f>
        <v/>
      </c>
      <c r="AE30" s="54" t="str">
        <f>IF('BOS-Sicherheitskarten'!AD48&lt;&gt;"",'BOS-Sicherheitskarten'!AD48,"")</f>
        <v/>
      </c>
      <c r="AF30" s="55" t="str">
        <f>IF('BOS-Sicherheitskarten'!AE48&lt;&gt;"",'BOS-Sicherheitskarten'!AE48,"")</f>
        <v/>
      </c>
      <c r="AG30" s="55" t="str">
        <f>IF('BOS-Sicherheitskarten'!AF48&lt;&gt;"",'BOS-Sicherheitskarten'!AF48,"")</f>
        <v/>
      </c>
      <c r="AH30" s="55" t="str">
        <f>IF('BOS-Sicherheitskarten'!AG48&lt;&gt;"",'BOS-Sicherheitskarten'!AG48,"")</f>
        <v/>
      </c>
      <c r="AI30" s="55" t="str">
        <f>IF('BOS-Sicherheitskarten'!AH48&lt;&gt;"",'BOS-Sicherheitskarten'!AH48,"")</f>
        <v/>
      </c>
      <c r="AJ30" s="55" t="str">
        <f>IF('BOS-Sicherheitskarten'!AI48&lt;&gt;"",'BOS-Sicherheitskarten'!AI48,"")</f>
        <v/>
      </c>
      <c r="AK30" s="56" t="str">
        <f>IF('BOS-Sicherheitskarten'!B48&lt;&gt;"",'BOS-Sicherheitskarten'!$S$6,"")</f>
        <v/>
      </c>
      <c r="AL30" s="56" t="str">
        <f>IF('BOS-Sicherheitskarten'!B48&lt;&gt;"",'BOS-Sicherheitskarten'!$S$7,"")</f>
        <v/>
      </c>
      <c r="AM30" s="56" t="str">
        <f>IF('BOS-Sicherheitskarten'!B48&lt;&gt;"","Sehr geehrte Damen und Herren","")</f>
        <v/>
      </c>
      <c r="AN30" s="56" t="str">
        <f>IF('BOS-Sicherheitskarten'!B48&lt;&gt;"",'BOS-Sicherheitskarten'!$S$10,"")</f>
        <v/>
      </c>
      <c r="AO30" s="56" t="str">
        <f>IF('BOS-Sicherheitskarten'!B48&lt;&gt;"",'BOS-Sicherheitskarten'!$S$11,"")</f>
        <v/>
      </c>
      <c r="AP30" s="56" t="str">
        <f>IF('BOS-Sicherheitskarten'!B48&lt;&gt;"",'BOS-Sicherheitskarten'!$S$12,"")</f>
        <v/>
      </c>
      <c r="AQ30" s="56" t="str">
        <f>IF('BOS-Sicherheitskarten'!B48&lt;&gt;"",TEXT('BOS-Sicherheitskarten'!$AI$6,"TT.MM.JJJJ"),"")</f>
        <v/>
      </c>
      <c r="AR30" s="58" t="str">
        <f>IF('BOS-Sicherheitskarten'!B48&lt;&gt;"",'BOS-Sicherheitskarten'!$S$14,"")</f>
        <v/>
      </c>
      <c r="AS30" s="42"/>
      <c r="AT30" s="42"/>
      <c r="AU30" s="42"/>
      <c r="AV30" s="57"/>
      <c r="AW30" s="42"/>
      <c r="AX30" s="42"/>
      <c r="AY30" s="42"/>
      <c r="AZ30" s="42"/>
      <c r="BA30" s="42"/>
      <c r="BB30" s="42"/>
      <c r="BC30" s="58"/>
      <c r="BD30" s="56" t="str">
        <f>IF('BOS-Sicherheitskarten'!B48&lt;&gt;"",'BOS-Sicherheitskarten'!$S$13,"")</f>
        <v/>
      </c>
      <c r="BE30" s="56" t="str">
        <f>IF('BOS-Sicherheitskarten'!B48&lt;&gt;"",'BOS-Sicherheitskarten'!$D$6,"")</f>
        <v/>
      </c>
    </row>
    <row r="31" spans="1:57" x14ac:dyDescent="0.25">
      <c r="A31" s="51">
        <v>29</v>
      </c>
      <c r="B31" s="52" t="str">
        <f>IF('BOS-Sicherheitskarten'!B49&lt;&gt;"",'BOS-Sicherheitskarten'!$D$16,"")</f>
        <v/>
      </c>
      <c r="C31" s="53" t="str">
        <f>'BOS-Sicherheitskarten'!B49</f>
        <v/>
      </c>
      <c r="D31" s="53" t="str">
        <f>IF('BOS-Sicherheitskarten'!C49&lt;&gt;"",'BOS-Sicherheitskarten'!C49,"")</f>
        <v/>
      </c>
      <c r="E31" s="53" t="str">
        <f>IF('BOS-Sicherheitskarten'!D49&lt;&gt;"",'BOS-Sicherheitskarten'!D49,"")</f>
        <v/>
      </c>
      <c r="F31" s="53" t="str">
        <f>IF('BOS-Sicherheitskarten'!E49&lt;&gt;"",'BOS-Sicherheitskarten'!E49,"")</f>
        <v/>
      </c>
      <c r="G31" s="53" t="str">
        <f>IF('BOS-Sicherheitskarten'!F49&lt;&gt;"",'BOS-Sicherheitskarten'!F49,"")</f>
        <v/>
      </c>
      <c r="H31" s="54" t="str">
        <f>IF('BOS-Sicherheitskarten'!G49&lt;&gt;"",'BOS-Sicherheitskarten'!G49,"")</f>
        <v>B</v>
      </c>
      <c r="I31" s="54" t="str">
        <f>IF('BOS-Sicherheitskarten'!H49&lt;&gt;"",'BOS-Sicherheitskarten'!H49,"")</f>
        <v>W</v>
      </c>
      <c r="J31" s="55" t="str">
        <f>IF('BOS-Sicherheitskarten'!I49&lt;&gt;"",'BOS-Sicherheitskarten'!I49,"")</f>
        <v/>
      </c>
      <c r="K31" s="55" t="str">
        <f>IF('BOS-Sicherheitskarten'!J49&lt;&gt;"",'BOS-Sicherheitskarten'!J49,"")</f>
        <v/>
      </c>
      <c r="L31" s="55" t="str">
        <f>IF('BOS-Sicherheitskarten'!K49&lt;&gt;"",'BOS-Sicherheitskarten'!K49,"")</f>
        <v/>
      </c>
      <c r="M31" s="54" t="str">
        <f>IF('BOS-Sicherheitskarten'!L49&lt;&gt;"",'BOS-Sicherheitskarten'!L49,"")</f>
        <v/>
      </c>
      <c r="N31" s="54" t="str">
        <f>IF('BOS-Sicherheitskarten'!M49&lt;&gt;"",'BOS-Sicherheitskarten'!M49,"")</f>
        <v/>
      </c>
      <c r="O31" s="54" t="str">
        <f>IF('BOS-Sicherheitskarten'!N49&lt;&gt;"",'BOS-Sicherheitskarten'!N49,"")</f>
        <v/>
      </c>
      <c r="P31" s="55" t="str">
        <f>IF('BOS-Sicherheitskarten'!O49&lt;&gt;"",'BOS-Sicherheitskarten'!O49,"")</f>
        <v/>
      </c>
      <c r="Q31" s="55" t="str">
        <f>IF('BOS-Sicherheitskarten'!P49&lt;&gt;"",'BOS-Sicherheitskarten'!P49,"")</f>
        <v/>
      </c>
      <c r="R31" s="55" t="str">
        <f>IF('BOS-Sicherheitskarten'!Q49&lt;&gt;"",'BOS-Sicherheitskarten'!Q49,"")</f>
        <v/>
      </c>
      <c r="S31" s="55" t="str">
        <f>IF('BOS-Sicherheitskarten'!R49&lt;&gt;"",'BOS-Sicherheitskarten'!R49,"")</f>
        <v/>
      </c>
      <c r="T31" s="55" t="str">
        <f>IF('BOS-Sicherheitskarten'!S49&lt;&gt;"",'BOS-Sicherheitskarten'!S49,"")</f>
        <v/>
      </c>
      <c r="U31" s="54" t="str">
        <f>IF('BOS-Sicherheitskarten'!T49&lt;&gt;"",'BOS-Sicherheitskarten'!T49,"")</f>
        <v/>
      </c>
      <c r="V31" s="54" t="str">
        <f>IF('BOS-Sicherheitskarten'!U49&lt;&gt;"",'BOS-Sicherheitskarten'!U49,"")</f>
        <v/>
      </c>
      <c r="W31" s="54" t="str">
        <f>IF('BOS-Sicherheitskarten'!V49&lt;&gt;"",'BOS-Sicherheitskarten'!V49,"")</f>
        <v/>
      </c>
      <c r="X31" s="54" t="str">
        <f>IF('BOS-Sicherheitskarten'!W49&lt;&gt;"",'BOS-Sicherheitskarten'!W49,"")</f>
        <v/>
      </c>
      <c r="Y31" s="54" t="str">
        <f>IF('BOS-Sicherheitskarten'!X49&lt;&gt;"",'BOS-Sicherheitskarten'!X49,"")</f>
        <v/>
      </c>
      <c r="Z31" s="54" t="str">
        <f>IF('BOS-Sicherheitskarten'!Y49&lt;&gt;"",'BOS-Sicherheitskarten'!Y49,"")</f>
        <v/>
      </c>
      <c r="AA31" s="54" t="str">
        <f>IF('BOS-Sicherheitskarten'!Z49&lt;&gt;"",'BOS-Sicherheitskarten'!Z49,"")</f>
        <v/>
      </c>
      <c r="AB31" s="54" t="str">
        <f>IF('BOS-Sicherheitskarten'!AA49&lt;&gt;"",'BOS-Sicherheitskarten'!AA49,"")</f>
        <v/>
      </c>
      <c r="AC31" s="55" t="str">
        <f>IF('BOS-Sicherheitskarten'!AB49&lt;&gt;"",'BOS-Sicherheitskarten'!AB49,"")</f>
        <v/>
      </c>
      <c r="AD31" s="55" t="str">
        <f>IF('BOS-Sicherheitskarten'!AC49&lt;&gt;"",'BOS-Sicherheitskarten'!AC49,"")</f>
        <v/>
      </c>
      <c r="AE31" s="54" t="str">
        <f>IF('BOS-Sicherheitskarten'!AD49&lt;&gt;"",'BOS-Sicherheitskarten'!AD49,"")</f>
        <v/>
      </c>
      <c r="AF31" s="55" t="str">
        <f>IF('BOS-Sicherheitskarten'!AE49&lt;&gt;"",'BOS-Sicherheitskarten'!AE49,"")</f>
        <v/>
      </c>
      <c r="AG31" s="55" t="str">
        <f>IF('BOS-Sicherheitskarten'!AF49&lt;&gt;"",'BOS-Sicherheitskarten'!AF49,"")</f>
        <v/>
      </c>
      <c r="AH31" s="55" t="str">
        <f>IF('BOS-Sicherheitskarten'!AG49&lt;&gt;"",'BOS-Sicherheitskarten'!AG49,"")</f>
        <v/>
      </c>
      <c r="AI31" s="55" t="str">
        <f>IF('BOS-Sicherheitskarten'!AH49&lt;&gt;"",'BOS-Sicherheitskarten'!AH49,"")</f>
        <v/>
      </c>
      <c r="AJ31" s="55" t="str">
        <f>IF('BOS-Sicherheitskarten'!AI49&lt;&gt;"",'BOS-Sicherheitskarten'!AI49,"")</f>
        <v/>
      </c>
      <c r="AK31" s="56" t="str">
        <f>IF('BOS-Sicherheitskarten'!B49&lt;&gt;"",'BOS-Sicherheitskarten'!$S$6,"")</f>
        <v/>
      </c>
      <c r="AL31" s="56" t="str">
        <f>IF('BOS-Sicherheitskarten'!B49&lt;&gt;"",'BOS-Sicherheitskarten'!$S$7,"")</f>
        <v/>
      </c>
      <c r="AM31" s="56" t="str">
        <f>IF('BOS-Sicherheitskarten'!B49&lt;&gt;"","Sehr geehrte Damen und Herren","")</f>
        <v/>
      </c>
      <c r="AN31" s="56" t="str">
        <f>IF('BOS-Sicherheitskarten'!B49&lt;&gt;"",'BOS-Sicherheitskarten'!$S$10,"")</f>
        <v/>
      </c>
      <c r="AO31" s="56" t="str">
        <f>IF('BOS-Sicherheitskarten'!B49&lt;&gt;"",'BOS-Sicherheitskarten'!$S$11,"")</f>
        <v/>
      </c>
      <c r="AP31" s="56" t="str">
        <f>IF('BOS-Sicherheitskarten'!B49&lt;&gt;"",'BOS-Sicherheitskarten'!$S$12,"")</f>
        <v/>
      </c>
      <c r="AQ31" s="56" t="str">
        <f>IF('BOS-Sicherheitskarten'!B49&lt;&gt;"",TEXT('BOS-Sicherheitskarten'!$AI$6,"TT.MM.JJJJ"),"")</f>
        <v/>
      </c>
      <c r="AR31" s="58" t="str">
        <f>IF('BOS-Sicherheitskarten'!B49&lt;&gt;"",'BOS-Sicherheitskarten'!$S$14,"")</f>
        <v/>
      </c>
      <c r="AS31" s="42"/>
      <c r="AT31" s="42"/>
      <c r="AU31" s="42"/>
      <c r="AV31" s="57"/>
      <c r="AW31" s="42"/>
      <c r="AX31" s="42"/>
      <c r="AY31" s="42"/>
      <c r="AZ31" s="42"/>
      <c r="BA31" s="42"/>
      <c r="BB31" s="42"/>
      <c r="BC31" s="58"/>
      <c r="BD31" s="56" t="str">
        <f>IF('BOS-Sicherheitskarten'!B49&lt;&gt;"",'BOS-Sicherheitskarten'!$S$13,"")</f>
        <v/>
      </c>
      <c r="BE31" s="56" t="str">
        <f>IF('BOS-Sicherheitskarten'!B49&lt;&gt;"",'BOS-Sicherheitskarten'!$D$6,"")</f>
        <v/>
      </c>
    </row>
    <row r="32" spans="1:57" x14ac:dyDescent="0.25">
      <c r="A32" s="51">
        <v>30</v>
      </c>
      <c r="B32" s="52" t="str">
        <f>IF('BOS-Sicherheitskarten'!B50&lt;&gt;"",'BOS-Sicherheitskarten'!$D$16,"")</f>
        <v/>
      </c>
      <c r="C32" s="53" t="str">
        <f>'BOS-Sicherheitskarten'!B50</f>
        <v/>
      </c>
      <c r="D32" s="53" t="str">
        <f>IF('BOS-Sicherheitskarten'!C50&lt;&gt;"",'BOS-Sicherheitskarten'!C50,"")</f>
        <v/>
      </c>
      <c r="E32" s="53" t="str">
        <f>IF('BOS-Sicherheitskarten'!D50&lt;&gt;"",'BOS-Sicherheitskarten'!D50,"")</f>
        <v/>
      </c>
      <c r="F32" s="53" t="str">
        <f>IF('BOS-Sicherheitskarten'!E50&lt;&gt;"",'BOS-Sicherheitskarten'!E50,"")</f>
        <v/>
      </c>
      <c r="G32" s="53" t="str">
        <f>IF('BOS-Sicherheitskarten'!F50&lt;&gt;"",'BOS-Sicherheitskarten'!F50,"")</f>
        <v/>
      </c>
      <c r="H32" s="54" t="str">
        <f>IF('BOS-Sicherheitskarten'!G50&lt;&gt;"",'BOS-Sicherheitskarten'!G50,"")</f>
        <v>B</v>
      </c>
      <c r="I32" s="54" t="str">
        <f>IF('BOS-Sicherheitskarten'!H50&lt;&gt;"",'BOS-Sicherheitskarten'!H50,"")</f>
        <v>W</v>
      </c>
      <c r="J32" s="55" t="str">
        <f>IF('BOS-Sicherheitskarten'!I50&lt;&gt;"",'BOS-Sicherheitskarten'!I50,"")</f>
        <v/>
      </c>
      <c r="K32" s="55" t="str">
        <f>IF('BOS-Sicherheitskarten'!J50&lt;&gt;"",'BOS-Sicherheitskarten'!J50,"")</f>
        <v/>
      </c>
      <c r="L32" s="55" t="str">
        <f>IF('BOS-Sicherheitskarten'!K50&lt;&gt;"",'BOS-Sicherheitskarten'!K50,"")</f>
        <v/>
      </c>
      <c r="M32" s="54" t="str">
        <f>IF('BOS-Sicherheitskarten'!L50&lt;&gt;"",'BOS-Sicherheitskarten'!L50,"")</f>
        <v/>
      </c>
      <c r="N32" s="54" t="str">
        <f>IF('BOS-Sicherheitskarten'!M50&lt;&gt;"",'BOS-Sicherheitskarten'!M50,"")</f>
        <v/>
      </c>
      <c r="O32" s="54" t="str">
        <f>IF('BOS-Sicherheitskarten'!N50&lt;&gt;"",'BOS-Sicherheitskarten'!N50,"")</f>
        <v/>
      </c>
      <c r="P32" s="55" t="str">
        <f>IF('BOS-Sicherheitskarten'!O50&lt;&gt;"",'BOS-Sicherheitskarten'!O50,"")</f>
        <v/>
      </c>
      <c r="Q32" s="55" t="str">
        <f>IF('BOS-Sicherheitskarten'!P50&lt;&gt;"",'BOS-Sicherheitskarten'!P50,"")</f>
        <v/>
      </c>
      <c r="R32" s="55" t="str">
        <f>IF('BOS-Sicherheitskarten'!Q50&lt;&gt;"",'BOS-Sicherheitskarten'!Q50,"")</f>
        <v/>
      </c>
      <c r="S32" s="55" t="str">
        <f>IF('BOS-Sicherheitskarten'!R50&lt;&gt;"",'BOS-Sicherheitskarten'!R50,"")</f>
        <v/>
      </c>
      <c r="T32" s="55" t="str">
        <f>IF('BOS-Sicherheitskarten'!S50&lt;&gt;"",'BOS-Sicherheitskarten'!S50,"")</f>
        <v/>
      </c>
      <c r="U32" s="54" t="str">
        <f>IF('BOS-Sicherheitskarten'!T50&lt;&gt;"",'BOS-Sicherheitskarten'!T50,"")</f>
        <v/>
      </c>
      <c r="V32" s="54" t="str">
        <f>IF('BOS-Sicherheitskarten'!U50&lt;&gt;"",'BOS-Sicherheitskarten'!U50,"")</f>
        <v/>
      </c>
      <c r="W32" s="54" t="str">
        <f>IF('BOS-Sicherheitskarten'!V50&lt;&gt;"",'BOS-Sicherheitskarten'!V50,"")</f>
        <v/>
      </c>
      <c r="X32" s="54" t="str">
        <f>IF('BOS-Sicherheitskarten'!W50&lt;&gt;"",'BOS-Sicherheitskarten'!W50,"")</f>
        <v/>
      </c>
      <c r="Y32" s="54" t="str">
        <f>IF('BOS-Sicherheitskarten'!X50&lt;&gt;"",'BOS-Sicherheitskarten'!X50,"")</f>
        <v/>
      </c>
      <c r="Z32" s="54" t="str">
        <f>IF('BOS-Sicherheitskarten'!Y50&lt;&gt;"",'BOS-Sicherheitskarten'!Y50,"")</f>
        <v/>
      </c>
      <c r="AA32" s="54" t="str">
        <f>IF('BOS-Sicherheitskarten'!Z50&lt;&gt;"",'BOS-Sicherheitskarten'!Z50,"")</f>
        <v/>
      </c>
      <c r="AB32" s="54" t="str">
        <f>IF('BOS-Sicherheitskarten'!AA50&lt;&gt;"",'BOS-Sicherheitskarten'!AA50,"")</f>
        <v/>
      </c>
      <c r="AC32" s="55" t="str">
        <f>IF('BOS-Sicherheitskarten'!AB50&lt;&gt;"",'BOS-Sicherheitskarten'!AB50,"")</f>
        <v/>
      </c>
      <c r="AD32" s="55" t="str">
        <f>IF('BOS-Sicherheitskarten'!AC50&lt;&gt;"",'BOS-Sicherheitskarten'!AC50,"")</f>
        <v/>
      </c>
      <c r="AE32" s="54" t="str">
        <f>IF('BOS-Sicherheitskarten'!AD50&lt;&gt;"",'BOS-Sicherheitskarten'!AD50,"")</f>
        <v/>
      </c>
      <c r="AF32" s="55" t="str">
        <f>IF('BOS-Sicherheitskarten'!AE50&lt;&gt;"",'BOS-Sicherheitskarten'!AE50,"")</f>
        <v/>
      </c>
      <c r="AG32" s="55" t="str">
        <f>IF('BOS-Sicherheitskarten'!AF50&lt;&gt;"",'BOS-Sicherheitskarten'!AF50,"")</f>
        <v/>
      </c>
      <c r="AH32" s="55" t="str">
        <f>IF('BOS-Sicherheitskarten'!AG50&lt;&gt;"",'BOS-Sicherheitskarten'!AG50,"")</f>
        <v/>
      </c>
      <c r="AI32" s="55" t="str">
        <f>IF('BOS-Sicherheitskarten'!AH50&lt;&gt;"",'BOS-Sicherheitskarten'!AH50,"")</f>
        <v/>
      </c>
      <c r="AJ32" s="55" t="str">
        <f>IF('BOS-Sicherheitskarten'!AI50&lt;&gt;"",'BOS-Sicherheitskarten'!AI50,"")</f>
        <v/>
      </c>
      <c r="AK32" s="56" t="str">
        <f>IF('BOS-Sicherheitskarten'!B50&lt;&gt;"",'BOS-Sicherheitskarten'!$S$6,"")</f>
        <v/>
      </c>
      <c r="AL32" s="56" t="str">
        <f>IF('BOS-Sicherheitskarten'!B50&lt;&gt;"",'BOS-Sicherheitskarten'!$S$7,"")</f>
        <v/>
      </c>
      <c r="AM32" s="56" t="str">
        <f>IF('BOS-Sicherheitskarten'!B50&lt;&gt;"","Sehr geehrte Damen und Herren","")</f>
        <v/>
      </c>
      <c r="AN32" s="56" t="str">
        <f>IF('BOS-Sicherheitskarten'!B50&lt;&gt;"",'BOS-Sicherheitskarten'!$S$10,"")</f>
        <v/>
      </c>
      <c r="AO32" s="56" t="str">
        <f>IF('BOS-Sicherheitskarten'!B50&lt;&gt;"",'BOS-Sicherheitskarten'!$S$11,"")</f>
        <v/>
      </c>
      <c r="AP32" s="56" t="str">
        <f>IF('BOS-Sicherheitskarten'!B50&lt;&gt;"",'BOS-Sicherheitskarten'!$S$12,"")</f>
        <v/>
      </c>
      <c r="AQ32" s="56" t="str">
        <f>IF('BOS-Sicherheitskarten'!B50&lt;&gt;"",TEXT('BOS-Sicherheitskarten'!$AI$6,"TT.MM.JJJJ"),"")</f>
        <v/>
      </c>
      <c r="AR32" s="58" t="str">
        <f>IF('BOS-Sicherheitskarten'!B50&lt;&gt;"",'BOS-Sicherheitskarten'!$S$14,"")</f>
        <v/>
      </c>
      <c r="AS32" s="42"/>
      <c r="AT32" s="42"/>
      <c r="AU32" s="42"/>
      <c r="AV32" s="57"/>
      <c r="AW32" s="42"/>
      <c r="AX32" s="42"/>
      <c r="AY32" s="42"/>
      <c r="AZ32" s="42"/>
      <c r="BA32" s="42"/>
      <c r="BB32" s="42"/>
      <c r="BC32" s="58"/>
      <c r="BD32" s="56" t="str">
        <f>IF('BOS-Sicherheitskarten'!B50&lt;&gt;"",'BOS-Sicherheitskarten'!$S$13,"")</f>
        <v/>
      </c>
      <c r="BE32" s="56" t="str">
        <f>IF('BOS-Sicherheitskarten'!B50&lt;&gt;"",'BOS-Sicherheitskarten'!$D$6,"")</f>
        <v/>
      </c>
    </row>
    <row r="33" spans="1:57" x14ac:dyDescent="0.25">
      <c r="A33" s="51">
        <v>31</v>
      </c>
      <c r="B33" s="52" t="str">
        <f>IF('BOS-Sicherheitskarten'!B51&lt;&gt;"",'BOS-Sicherheitskarten'!$D$16,"")</f>
        <v/>
      </c>
      <c r="C33" s="53" t="str">
        <f>'BOS-Sicherheitskarten'!B51</f>
        <v/>
      </c>
      <c r="D33" s="53" t="str">
        <f>IF('BOS-Sicherheitskarten'!C51&lt;&gt;"",'BOS-Sicherheitskarten'!C51,"")</f>
        <v/>
      </c>
      <c r="E33" s="53" t="str">
        <f>IF('BOS-Sicherheitskarten'!D51&lt;&gt;"",'BOS-Sicherheitskarten'!D51,"")</f>
        <v/>
      </c>
      <c r="F33" s="53" t="str">
        <f>IF('BOS-Sicherheitskarten'!E51&lt;&gt;"",'BOS-Sicherheitskarten'!E51,"")</f>
        <v/>
      </c>
      <c r="G33" s="53" t="str">
        <f>IF('BOS-Sicherheitskarten'!F51&lt;&gt;"",'BOS-Sicherheitskarten'!F51,"")</f>
        <v/>
      </c>
      <c r="H33" s="54" t="str">
        <f>IF('BOS-Sicherheitskarten'!G51&lt;&gt;"",'BOS-Sicherheitskarten'!G51,"")</f>
        <v>B</v>
      </c>
      <c r="I33" s="54" t="str">
        <f>IF('BOS-Sicherheitskarten'!H51&lt;&gt;"",'BOS-Sicherheitskarten'!H51,"")</f>
        <v>W</v>
      </c>
      <c r="J33" s="55" t="str">
        <f>IF('BOS-Sicherheitskarten'!I51&lt;&gt;"",'BOS-Sicherheitskarten'!I51,"")</f>
        <v/>
      </c>
      <c r="K33" s="55" t="str">
        <f>IF('BOS-Sicherheitskarten'!J51&lt;&gt;"",'BOS-Sicherheitskarten'!J51,"")</f>
        <v/>
      </c>
      <c r="L33" s="55" t="str">
        <f>IF('BOS-Sicherheitskarten'!K51&lt;&gt;"",'BOS-Sicherheitskarten'!K51,"")</f>
        <v/>
      </c>
      <c r="M33" s="54" t="str">
        <f>IF('BOS-Sicherheitskarten'!L51&lt;&gt;"",'BOS-Sicherheitskarten'!L51,"")</f>
        <v/>
      </c>
      <c r="N33" s="54" t="str">
        <f>IF('BOS-Sicherheitskarten'!M51&lt;&gt;"",'BOS-Sicherheitskarten'!M51,"")</f>
        <v/>
      </c>
      <c r="O33" s="54" t="str">
        <f>IF('BOS-Sicherheitskarten'!N51&lt;&gt;"",'BOS-Sicherheitskarten'!N51,"")</f>
        <v/>
      </c>
      <c r="P33" s="55" t="str">
        <f>IF('BOS-Sicherheitskarten'!O51&lt;&gt;"",'BOS-Sicherheitskarten'!O51,"")</f>
        <v/>
      </c>
      <c r="Q33" s="55" t="str">
        <f>IF('BOS-Sicherheitskarten'!P51&lt;&gt;"",'BOS-Sicherheitskarten'!P51,"")</f>
        <v/>
      </c>
      <c r="R33" s="55" t="str">
        <f>IF('BOS-Sicherheitskarten'!Q51&lt;&gt;"",'BOS-Sicherheitskarten'!Q51,"")</f>
        <v/>
      </c>
      <c r="S33" s="55" t="str">
        <f>IF('BOS-Sicherheitskarten'!R51&lt;&gt;"",'BOS-Sicherheitskarten'!R51,"")</f>
        <v/>
      </c>
      <c r="T33" s="55" t="str">
        <f>IF('BOS-Sicherheitskarten'!S51&lt;&gt;"",'BOS-Sicherheitskarten'!S51,"")</f>
        <v/>
      </c>
      <c r="U33" s="54" t="str">
        <f>IF('BOS-Sicherheitskarten'!T51&lt;&gt;"",'BOS-Sicherheitskarten'!T51,"")</f>
        <v/>
      </c>
      <c r="V33" s="54" t="str">
        <f>IF('BOS-Sicherheitskarten'!U51&lt;&gt;"",'BOS-Sicherheitskarten'!U51,"")</f>
        <v/>
      </c>
      <c r="W33" s="54" t="str">
        <f>IF('BOS-Sicherheitskarten'!V51&lt;&gt;"",'BOS-Sicherheitskarten'!V51,"")</f>
        <v/>
      </c>
      <c r="X33" s="54" t="str">
        <f>IF('BOS-Sicherheitskarten'!W51&lt;&gt;"",'BOS-Sicherheitskarten'!W51,"")</f>
        <v/>
      </c>
      <c r="Y33" s="54" t="str">
        <f>IF('BOS-Sicherheitskarten'!X51&lt;&gt;"",'BOS-Sicherheitskarten'!X51,"")</f>
        <v/>
      </c>
      <c r="Z33" s="54" t="str">
        <f>IF('BOS-Sicherheitskarten'!Y51&lt;&gt;"",'BOS-Sicherheitskarten'!Y51,"")</f>
        <v/>
      </c>
      <c r="AA33" s="54" t="str">
        <f>IF('BOS-Sicherheitskarten'!Z51&lt;&gt;"",'BOS-Sicherheitskarten'!Z51,"")</f>
        <v/>
      </c>
      <c r="AB33" s="54" t="str">
        <f>IF('BOS-Sicherheitskarten'!AA51&lt;&gt;"",'BOS-Sicherheitskarten'!AA51,"")</f>
        <v/>
      </c>
      <c r="AC33" s="55" t="str">
        <f>IF('BOS-Sicherheitskarten'!AB51&lt;&gt;"",'BOS-Sicherheitskarten'!AB51,"")</f>
        <v/>
      </c>
      <c r="AD33" s="55" t="str">
        <f>IF('BOS-Sicherheitskarten'!AC51&lt;&gt;"",'BOS-Sicherheitskarten'!AC51,"")</f>
        <v/>
      </c>
      <c r="AE33" s="54" t="str">
        <f>IF('BOS-Sicherheitskarten'!AD51&lt;&gt;"",'BOS-Sicherheitskarten'!AD51,"")</f>
        <v/>
      </c>
      <c r="AF33" s="55" t="str">
        <f>IF('BOS-Sicherheitskarten'!AE51&lt;&gt;"",'BOS-Sicherheitskarten'!AE51,"")</f>
        <v/>
      </c>
      <c r="AG33" s="55" t="str">
        <f>IF('BOS-Sicherheitskarten'!AF51&lt;&gt;"",'BOS-Sicherheitskarten'!AF51,"")</f>
        <v/>
      </c>
      <c r="AH33" s="55" t="str">
        <f>IF('BOS-Sicherheitskarten'!AG51&lt;&gt;"",'BOS-Sicherheitskarten'!AG51,"")</f>
        <v/>
      </c>
      <c r="AI33" s="55" t="str">
        <f>IF('BOS-Sicherheitskarten'!AH51&lt;&gt;"",'BOS-Sicherheitskarten'!AH51,"")</f>
        <v/>
      </c>
      <c r="AJ33" s="55" t="str">
        <f>IF('BOS-Sicherheitskarten'!AI51&lt;&gt;"",'BOS-Sicherheitskarten'!AI51,"")</f>
        <v/>
      </c>
      <c r="AK33" s="56" t="str">
        <f>IF('BOS-Sicherheitskarten'!B51&lt;&gt;"",'BOS-Sicherheitskarten'!$S$6,"")</f>
        <v/>
      </c>
      <c r="AL33" s="56" t="str">
        <f>IF('BOS-Sicherheitskarten'!B51&lt;&gt;"",'BOS-Sicherheitskarten'!$S$7,"")</f>
        <v/>
      </c>
      <c r="AM33" s="56" t="str">
        <f>IF('BOS-Sicherheitskarten'!B51&lt;&gt;"","Sehr geehrte Damen und Herren","")</f>
        <v/>
      </c>
      <c r="AN33" s="56" t="str">
        <f>IF('BOS-Sicherheitskarten'!B51&lt;&gt;"",'BOS-Sicherheitskarten'!$S$10,"")</f>
        <v/>
      </c>
      <c r="AO33" s="56" t="str">
        <f>IF('BOS-Sicherheitskarten'!B51&lt;&gt;"",'BOS-Sicherheitskarten'!$S$11,"")</f>
        <v/>
      </c>
      <c r="AP33" s="56" t="str">
        <f>IF('BOS-Sicherheitskarten'!B51&lt;&gt;"",'BOS-Sicherheitskarten'!$S$12,"")</f>
        <v/>
      </c>
      <c r="AQ33" s="56" t="str">
        <f>IF('BOS-Sicherheitskarten'!B51&lt;&gt;"",TEXT('BOS-Sicherheitskarten'!$AI$6,"TT.MM.JJJJ"),"")</f>
        <v/>
      </c>
      <c r="AR33" s="58" t="str">
        <f>IF('BOS-Sicherheitskarten'!B51&lt;&gt;"",'BOS-Sicherheitskarten'!$S$14,"")</f>
        <v/>
      </c>
      <c r="AS33" s="42"/>
      <c r="AT33" s="42"/>
      <c r="AU33" s="42"/>
      <c r="AV33" s="57"/>
      <c r="AW33" s="42"/>
      <c r="AX33" s="42"/>
      <c r="AY33" s="42"/>
      <c r="AZ33" s="42"/>
      <c r="BA33" s="42"/>
      <c r="BB33" s="42"/>
      <c r="BC33" s="58"/>
      <c r="BD33" s="56" t="str">
        <f>IF('BOS-Sicherheitskarten'!B51&lt;&gt;"",'BOS-Sicherheitskarten'!$S$13,"")</f>
        <v/>
      </c>
      <c r="BE33" s="56" t="str">
        <f>IF('BOS-Sicherheitskarten'!B51&lt;&gt;"",'BOS-Sicherheitskarten'!$D$6,"")</f>
        <v/>
      </c>
    </row>
    <row r="34" spans="1:57" x14ac:dyDescent="0.25">
      <c r="A34" s="51">
        <v>32</v>
      </c>
      <c r="B34" s="52" t="str">
        <f>IF('BOS-Sicherheitskarten'!B52&lt;&gt;"",'BOS-Sicherheitskarten'!$D$16,"")</f>
        <v/>
      </c>
      <c r="C34" s="53" t="str">
        <f>'BOS-Sicherheitskarten'!B52</f>
        <v/>
      </c>
      <c r="D34" s="53" t="str">
        <f>IF('BOS-Sicherheitskarten'!C52&lt;&gt;"",'BOS-Sicherheitskarten'!C52,"")</f>
        <v/>
      </c>
      <c r="E34" s="53" t="str">
        <f>IF('BOS-Sicherheitskarten'!D52&lt;&gt;"",'BOS-Sicherheitskarten'!D52,"")</f>
        <v/>
      </c>
      <c r="F34" s="53" t="str">
        <f>IF('BOS-Sicherheitskarten'!E52&lt;&gt;"",'BOS-Sicherheitskarten'!E52,"")</f>
        <v/>
      </c>
      <c r="G34" s="53" t="str">
        <f>IF('BOS-Sicherheitskarten'!F52&lt;&gt;"",'BOS-Sicherheitskarten'!F52,"")</f>
        <v/>
      </c>
      <c r="H34" s="54" t="str">
        <f>IF('BOS-Sicherheitskarten'!G52&lt;&gt;"",'BOS-Sicherheitskarten'!G52,"")</f>
        <v>B</v>
      </c>
      <c r="I34" s="54" t="str">
        <f>IF('BOS-Sicherheitskarten'!H52&lt;&gt;"",'BOS-Sicherheitskarten'!H52,"")</f>
        <v>W</v>
      </c>
      <c r="J34" s="55" t="str">
        <f>IF('BOS-Sicherheitskarten'!I52&lt;&gt;"",'BOS-Sicherheitskarten'!I52,"")</f>
        <v/>
      </c>
      <c r="K34" s="55" t="str">
        <f>IF('BOS-Sicherheitskarten'!J52&lt;&gt;"",'BOS-Sicherheitskarten'!J52,"")</f>
        <v/>
      </c>
      <c r="L34" s="55" t="str">
        <f>IF('BOS-Sicherheitskarten'!K52&lt;&gt;"",'BOS-Sicherheitskarten'!K52,"")</f>
        <v/>
      </c>
      <c r="M34" s="54" t="str">
        <f>IF('BOS-Sicherheitskarten'!L52&lt;&gt;"",'BOS-Sicherheitskarten'!L52,"")</f>
        <v/>
      </c>
      <c r="N34" s="54" t="str">
        <f>IF('BOS-Sicherheitskarten'!M52&lt;&gt;"",'BOS-Sicherheitskarten'!M52,"")</f>
        <v/>
      </c>
      <c r="O34" s="54" t="str">
        <f>IF('BOS-Sicherheitskarten'!N52&lt;&gt;"",'BOS-Sicherheitskarten'!N52,"")</f>
        <v/>
      </c>
      <c r="P34" s="55" t="str">
        <f>IF('BOS-Sicherheitskarten'!O52&lt;&gt;"",'BOS-Sicherheitskarten'!O52,"")</f>
        <v/>
      </c>
      <c r="Q34" s="55" t="str">
        <f>IF('BOS-Sicherheitskarten'!P52&lt;&gt;"",'BOS-Sicherheitskarten'!P52,"")</f>
        <v/>
      </c>
      <c r="R34" s="55" t="str">
        <f>IF('BOS-Sicherheitskarten'!Q52&lt;&gt;"",'BOS-Sicherheitskarten'!Q52,"")</f>
        <v/>
      </c>
      <c r="S34" s="55" t="str">
        <f>IF('BOS-Sicherheitskarten'!R52&lt;&gt;"",'BOS-Sicherheitskarten'!R52,"")</f>
        <v/>
      </c>
      <c r="T34" s="55" t="str">
        <f>IF('BOS-Sicherheitskarten'!S52&lt;&gt;"",'BOS-Sicherheitskarten'!S52,"")</f>
        <v/>
      </c>
      <c r="U34" s="54" t="str">
        <f>IF('BOS-Sicherheitskarten'!T52&lt;&gt;"",'BOS-Sicherheitskarten'!T52,"")</f>
        <v/>
      </c>
      <c r="V34" s="54" t="str">
        <f>IF('BOS-Sicherheitskarten'!U52&lt;&gt;"",'BOS-Sicherheitskarten'!U52,"")</f>
        <v/>
      </c>
      <c r="W34" s="54" t="str">
        <f>IF('BOS-Sicherheitskarten'!V52&lt;&gt;"",'BOS-Sicherheitskarten'!V52,"")</f>
        <v/>
      </c>
      <c r="X34" s="54" t="str">
        <f>IF('BOS-Sicherheitskarten'!W52&lt;&gt;"",'BOS-Sicherheitskarten'!W52,"")</f>
        <v/>
      </c>
      <c r="Y34" s="54" t="str">
        <f>IF('BOS-Sicherheitskarten'!X52&lt;&gt;"",'BOS-Sicherheitskarten'!X52,"")</f>
        <v/>
      </c>
      <c r="Z34" s="54" t="str">
        <f>IF('BOS-Sicherheitskarten'!Y52&lt;&gt;"",'BOS-Sicherheitskarten'!Y52,"")</f>
        <v/>
      </c>
      <c r="AA34" s="54" t="str">
        <f>IF('BOS-Sicherheitskarten'!Z52&lt;&gt;"",'BOS-Sicherheitskarten'!Z52,"")</f>
        <v/>
      </c>
      <c r="AB34" s="54" t="str">
        <f>IF('BOS-Sicherheitskarten'!AA52&lt;&gt;"",'BOS-Sicherheitskarten'!AA52,"")</f>
        <v/>
      </c>
      <c r="AC34" s="55" t="str">
        <f>IF('BOS-Sicherheitskarten'!AB52&lt;&gt;"",'BOS-Sicherheitskarten'!AB52,"")</f>
        <v/>
      </c>
      <c r="AD34" s="55" t="str">
        <f>IF('BOS-Sicherheitskarten'!AC52&lt;&gt;"",'BOS-Sicherheitskarten'!AC52,"")</f>
        <v/>
      </c>
      <c r="AE34" s="54" t="str">
        <f>IF('BOS-Sicherheitskarten'!AD52&lt;&gt;"",'BOS-Sicherheitskarten'!AD52,"")</f>
        <v/>
      </c>
      <c r="AF34" s="55" t="str">
        <f>IF('BOS-Sicherheitskarten'!AE52&lt;&gt;"",'BOS-Sicherheitskarten'!AE52,"")</f>
        <v/>
      </c>
      <c r="AG34" s="55" t="str">
        <f>IF('BOS-Sicherheitskarten'!AF52&lt;&gt;"",'BOS-Sicherheitskarten'!AF52,"")</f>
        <v/>
      </c>
      <c r="AH34" s="55" t="str">
        <f>IF('BOS-Sicherheitskarten'!AG52&lt;&gt;"",'BOS-Sicherheitskarten'!AG52,"")</f>
        <v/>
      </c>
      <c r="AI34" s="55" t="str">
        <f>IF('BOS-Sicherheitskarten'!AH52&lt;&gt;"",'BOS-Sicherheitskarten'!AH52,"")</f>
        <v/>
      </c>
      <c r="AJ34" s="55" t="str">
        <f>IF('BOS-Sicherheitskarten'!AI52&lt;&gt;"",'BOS-Sicherheitskarten'!AI52,"")</f>
        <v/>
      </c>
      <c r="AK34" s="56" t="str">
        <f>IF('BOS-Sicherheitskarten'!B52&lt;&gt;"",'BOS-Sicherheitskarten'!$S$6,"")</f>
        <v/>
      </c>
      <c r="AL34" s="56" t="str">
        <f>IF('BOS-Sicherheitskarten'!B52&lt;&gt;"",'BOS-Sicherheitskarten'!$S$7,"")</f>
        <v/>
      </c>
      <c r="AM34" s="56" t="str">
        <f>IF('BOS-Sicherheitskarten'!B52&lt;&gt;"","Sehr geehrte Damen und Herren","")</f>
        <v/>
      </c>
      <c r="AN34" s="56" t="str">
        <f>IF('BOS-Sicherheitskarten'!B52&lt;&gt;"",'BOS-Sicherheitskarten'!$S$10,"")</f>
        <v/>
      </c>
      <c r="AO34" s="56" t="str">
        <f>IF('BOS-Sicherheitskarten'!B52&lt;&gt;"",'BOS-Sicherheitskarten'!$S$11,"")</f>
        <v/>
      </c>
      <c r="AP34" s="56" t="str">
        <f>IF('BOS-Sicherheitskarten'!B52&lt;&gt;"",'BOS-Sicherheitskarten'!$S$12,"")</f>
        <v/>
      </c>
      <c r="AQ34" s="56" t="str">
        <f>IF('BOS-Sicherheitskarten'!B52&lt;&gt;"",TEXT('BOS-Sicherheitskarten'!$AI$6,"TT.MM.JJJJ"),"")</f>
        <v/>
      </c>
      <c r="AR34" s="58" t="str">
        <f>IF('BOS-Sicherheitskarten'!B52&lt;&gt;"",'BOS-Sicherheitskarten'!$S$14,"")</f>
        <v/>
      </c>
      <c r="AS34" s="42"/>
      <c r="AT34" s="42"/>
      <c r="AU34" s="42"/>
      <c r="AV34" s="57"/>
      <c r="AW34" s="42"/>
      <c r="AX34" s="42"/>
      <c r="AY34" s="42"/>
      <c r="AZ34" s="42"/>
      <c r="BA34" s="42"/>
      <c r="BB34" s="42"/>
      <c r="BC34" s="58"/>
      <c r="BD34" s="56" t="str">
        <f>IF('BOS-Sicherheitskarten'!B52&lt;&gt;"",'BOS-Sicherheitskarten'!$S$13,"")</f>
        <v/>
      </c>
      <c r="BE34" s="56" t="str">
        <f>IF('BOS-Sicherheitskarten'!B52&lt;&gt;"",'BOS-Sicherheitskarten'!$D$6,"")</f>
        <v/>
      </c>
    </row>
    <row r="35" spans="1:57" x14ac:dyDescent="0.25">
      <c r="A35" s="51">
        <v>33</v>
      </c>
      <c r="B35" s="52" t="str">
        <f>IF('BOS-Sicherheitskarten'!B53&lt;&gt;"",'BOS-Sicherheitskarten'!$D$16,"")</f>
        <v/>
      </c>
      <c r="C35" s="53" t="str">
        <f>'BOS-Sicherheitskarten'!B53</f>
        <v/>
      </c>
      <c r="D35" s="53" t="str">
        <f>IF('BOS-Sicherheitskarten'!C53&lt;&gt;"",'BOS-Sicherheitskarten'!C53,"")</f>
        <v/>
      </c>
      <c r="E35" s="53" t="str">
        <f>IF('BOS-Sicherheitskarten'!D53&lt;&gt;"",'BOS-Sicherheitskarten'!D53,"")</f>
        <v/>
      </c>
      <c r="F35" s="53" t="str">
        <f>IF('BOS-Sicherheitskarten'!E53&lt;&gt;"",'BOS-Sicherheitskarten'!E53,"")</f>
        <v/>
      </c>
      <c r="G35" s="53" t="str">
        <f>IF('BOS-Sicherheitskarten'!F53&lt;&gt;"",'BOS-Sicherheitskarten'!F53,"")</f>
        <v/>
      </c>
      <c r="H35" s="54" t="str">
        <f>IF('BOS-Sicherheitskarten'!G53&lt;&gt;"",'BOS-Sicherheitskarten'!G53,"")</f>
        <v>B</v>
      </c>
      <c r="I35" s="54" t="str">
        <f>IF('BOS-Sicherheitskarten'!H53&lt;&gt;"",'BOS-Sicherheitskarten'!H53,"")</f>
        <v>W</v>
      </c>
      <c r="J35" s="55" t="str">
        <f>IF('BOS-Sicherheitskarten'!I53&lt;&gt;"",'BOS-Sicherheitskarten'!I53,"")</f>
        <v/>
      </c>
      <c r="K35" s="55" t="str">
        <f>IF('BOS-Sicherheitskarten'!J53&lt;&gt;"",'BOS-Sicherheitskarten'!J53,"")</f>
        <v/>
      </c>
      <c r="L35" s="55" t="str">
        <f>IF('BOS-Sicherheitskarten'!K53&lt;&gt;"",'BOS-Sicherheitskarten'!K53,"")</f>
        <v/>
      </c>
      <c r="M35" s="54" t="str">
        <f>IF('BOS-Sicherheitskarten'!L53&lt;&gt;"",'BOS-Sicherheitskarten'!L53,"")</f>
        <v/>
      </c>
      <c r="N35" s="54" t="str">
        <f>IF('BOS-Sicherheitskarten'!M53&lt;&gt;"",'BOS-Sicherheitskarten'!M53,"")</f>
        <v/>
      </c>
      <c r="O35" s="54" t="str">
        <f>IF('BOS-Sicherheitskarten'!N53&lt;&gt;"",'BOS-Sicherheitskarten'!N53,"")</f>
        <v/>
      </c>
      <c r="P35" s="55" t="str">
        <f>IF('BOS-Sicherheitskarten'!O53&lt;&gt;"",'BOS-Sicherheitskarten'!O53,"")</f>
        <v/>
      </c>
      <c r="Q35" s="55" t="str">
        <f>IF('BOS-Sicherheitskarten'!P53&lt;&gt;"",'BOS-Sicherheitskarten'!P53,"")</f>
        <v/>
      </c>
      <c r="R35" s="55" t="str">
        <f>IF('BOS-Sicherheitskarten'!Q53&lt;&gt;"",'BOS-Sicherheitskarten'!Q53,"")</f>
        <v/>
      </c>
      <c r="S35" s="55" t="str">
        <f>IF('BOS-Sicherheitskarten'!R53&lt;&gt;"",'BOS-Sicherheitskarten'!R53,"")</f>
        <v/>
      </c>
      <c r="T35" s="55" t="str">
        <f>IF('BOS-Sicherheitskarten'!S53&lt;&gt;"",'BOS-Sicherheitskarten'!S53,"")</f>
        <v/>
      </c>
      <c r="U35" s="54" t="str">
        <f>IF('BOS-Sicherheitskarten'!T53&lt;&gt;"",'BOS-Sicherheitskarten'!T53,"")</f>
        <v/>
      </c>
      <c r="V35" s="54" t="str">
        <f>IF('BOS-Sicherheitskarten'!U53&lt;&gt;"",'BOS-Sicherheitskarten'!U53,"")</f>
        <v/>
      </c>
      <c r="W35" s="54" t="str">
        <f>IF('BOS-Sicherheitskarten'!V53&lt;&gt;"",'BOS-Sicherheitskarten'!V53,"")</f>
        <v/>
      </c>
      <c r="X35" s="54" t="str">
        <f>IF('BOS-Sicherheitskarten'!W53&lt;&gt;"",'BOS-Sicherheitskarten'!W53,"")</f>
        <v/>
      </c>
      <c r="Y35" s="54" t="str">
        <f>IF('BOS-Sicherheitskarten'!X53&lt;&gt;"",'BOS-Sicherheitskarten'!X53,"")</f>
        <v/>
      </c>
      <c r="Z35" s="54" t="str">
        <f>IF('BOS-Sicherheitskarten'!Y53&lt;&gt;"",'BOS-Sicherheitskarten'!Y53,"")</f>
        <v/>
      </c>
      <c r="AA35" s="54" t="str">
        <f>IF('BOS-Sicherheitskarten'!Z53&lt;&gt;"",'BOS-Sicherheitskarten'!Z53,"")</f>
        <v/>
      </c>
      <c r="AB35" s="54" t="str">
        <f>IF('BOS-Sicherheitskarten'!AA53&lt;&gt;"",'BOS-Sicherheitskarten'!AA53,"")</f>
        <v/>
      </c>
      <c r="AC35" s="55" t="str">
        <f>IF('BOS-Sicherheitskarten'!AB53&lt;&gt;"",'BOS-Sicherheitskarten'!AB53,"")</f>
        <v/>
      </c>
      <c r="AD35" s="55" t="str">
        <f>IF('BOS-Sicherheitskarten'!AC53&lt;&gt;"",'BOS-Sicherheitskarten'!AC53,"")</f>
        <v/>
      </c>
      <c r="AE35" s="54" t="str">
        <f>IF('BOS-Sicherheitskarten'!AD53&lt;&gt;"",'BOS-Sicherheitskarten'!AD53,"")</f>
        <v/>
      </c>
      <c r="AF35" s="55" t="str">
        <f>IF('BOS-Sicherheitskarten'!AE53&lt;&gt;"",'BOS-Sicherheitskarten'!AE53,"")</f>
        <v/>
      </c>
      <c r="AG35" s="55" t="str">
        <f>IF('BOS-Sicherheitskarten'!AF53&lt;&gt;"",'BOS-Sicherheitskarten'!AF53,"")</f>
        <v/>
      </c>
      <c r="AH35" s="55" t="str">
        <f>IF('BOS-Sicherheitskarten'!AG53&lt;&gt;"",'BOS-Sicherheitskarten'!AG53,"")</f>
        <v/>
      </c>
      <c r="AI35" s="55" t="str">
        <f>IF('BOS-Sicherheitskarten'!AH53&lt;&gt;"",'BOS-Sicherheitskarten'!AH53,"")</f>
        <v/>
      </c>
      <c r="AJ35" s="55" t="str">
        <f>IF('BOS-Sicherheitskarten'!AI53&lt;&gt;"",'BOS-Sicherheitskarten'!AI53,"")</f>
        <v/>
      </c>
      <c r="AK35" s="56" t="str">
        <f>IF('BOS-Sicherheitskarten'!B53&lt;&gt;"",'BOS-Sicherheitskarten'!$S$6,"")</f>
        <v/>
      </c>
      <c r="AL35" s="56" t="str">
        <f>IF('BOS-Sicherheitskarten'!B53&lt;&gt;"",'BOS-Sicherheitskarten'!$S$7,"")</f>
        <v/>
      </c>
      <c r="AM35" s="56" t="str">
        <f>IF('BOS-Sicherheitskarten'!B53&lt;&gt;"","Sehr geehrte Damen und Herren","")</f>
        <v/>
      </c>
      <c r="AN35" s="56" t="str">
        <f>IF('BOS-Sicherheitskarten'!B53&lt;&gt;"",'BOS-Sicherheitskarten'!$S$10,"")</f>
        <v/>
      </c>
      <c r="AO35" s="56" t="str">
        <f>IF('BOS-Sicherheitskarten'!B53&lt;&gt;"",'BOS-Sicherheitskarten'!$S$11,"")</f>
        <v/>
      </c>
      <c r="AP35" s="56" t="str">
        <f>IF('BOS-Sicherheitskarten'!B53&lt;&gt;"",'BOS-Sicherheitskarten'!$S$12,"")</f>
        <v/>
      </c>
      <c r="AQ35" s="56" t="str">
        <f>IF('BOS-Sicherheitskarten'!B53&lt;&gt;"",TEXT('BOS-Sicherheitskarten'!$AI$6,"TT.MM.JJJJ"),"")</f>
        <v/>
      </c>
      <c r="AR35" s="58" t="str">
        <f>IF('BOS-Sicherheitskarten'!B53&lt;&gt;"",'BOS-Sicherheitskarten'!$S$14,"")</f>
        <v/>
      </c>
      <c r="AS35" s="42"/>
      <c r="AT35" s="42"/>
      <c r="AU35" s="42"/>
      <c r="AV35" s="57"/>
      <c r="AW35" s="42"/>
      <c r="AX35" s="42"/>
      <c r="AY35" s="42"/>
      <c r="AZ35" s="42"/>
      <c r="BA35" s="42"/>
      <c r="BB35" s="42"/>
      <c r="BC35" s="58"/>
      <c r="BD35" s="56" t="str">
        <f>IF('BOS-Sicherheitskarten'!B53&lt;&gt;"",'BOS-Sicherheitskarten'!$S$13,"")</f>
        <v/>
      </c>
      <c r="BE35" s="56" t="str">
        <f>IF('BOS-Sicherheitskarten'!B53&lt;&gt;"",'BOS-Sicherheitskarten'!$D$6,"")</f>
        <v/>
      </c>
    </row>
    <row r="36" spans="1:57" x14ac:dyDescent="0.25">
      <c r="A36" s="51">
        <v>34</v>
      </c>
      <c r="B36" s="52" t="str">
        <f>IF('BOS-Sicherheitskarten'!B54&lt;&gt;"",'BOS-Sicherheitskarten'!$D$16,"")</f>
        <v/>
      </c>
      <c r="C36" s="53" t="str">
        <f>'BOS-Sicherheitskarten'!B54</f>
        <v/>
      </c>
      <c r="D36" s="53" t="str">
        <f>IF('BOS-Sicherheitskarten'!C54&lt;&gt;"",'BOS-Sicherheitskarten'!C54,"")</f>
        <v/>
      </c>
      <c r="E36" s="53" t="str">
        <f>IF('BOS-Sicherheitskarten'!D54&lt;&gt;"",'BOS-Sicherheitskarten'!D54,"")</f>
        <v/>
      </c>
      <c r="F36" s="53" t="str">
        <f>IF('BOS-Sicherheitskarten'!E54&lt;&gt;"",'BOS-Sicherheitskarten'!E54,"")</f>
        <v/>
      </c>
      <c r="G36" s="53" t="str">
        <f>IF('BOS-Sicherheitskarten'!F54&lt;&gt;"",'BOS-Sicherheitskarten'!F54,"")</f>
        <v/>
      </c>
      <c r="H36" s="54" t="str">
        <f>IF('BOS-Sicherheitskarten'!G54&lt;&gt;"",'BOS-Sicherheitskarten'!G54,"")</f>
        <v>B</v>
      </c>
      <c r="I36" s="54" t="str">
        <f>IF('BOS-Sicherheitskarten'!H54&lt;&gt;"",'BOS-Sicherheitskarten'!H54,"")</f>
        <v>W</v>
      </c>
      <c r="J36" s="55" t="str">
        <f>IF('BOS-Sicherheitskarten'!I54&lt;&gt;"",'BOS-Sicherheitskarten'!I54,"")</f>
        <v/>
      </c>
      <c r="K36" s="55" t="str">
        <f>IF('BOS-Sicherheitskarten'!J54&lt;&gt;"",'BOS-Sicherheitskarten'!J54,"")</f>
        <v/>
      </c>
      <c r="L36" s="55" t="str">
        <f>IF('BOS-Sicherheitskarten'!K54&lt;&gt;"",'BOS-Sicherheitskarten'!K54,"")</f>
        <v/>
      </c>
      <c r="M36" s="54" t="str">
        <f>IF('BOS-Sicherheitskarten'!L54&lt;&gt;"",'BOS-Sicherheitskarten'!L54,"")</f>
        <v/>
      </c>
      <c r="N36" s="54" t="str">
        <f>IF('BOS-Sicherheitskarten'!M54&lt;&gt;"",'BOS-Sicherheitskarten'!M54,"")</f>
        <v/>
      </c>
      <c r="O36" s="54" t="str">
        <f>IF('BOS-Sicherheitskarten'!N54&lt;&gt;"",'BOS-Sicherheitskarten'!N54,"")</f>
        <v/>
      </c>
      <c r="P36" s="55" t="str">
        <f>IF('BOS-Sicherheitskarten'!O54&lt;&gt;"",'BOS-Sicherheitskarten'!O54,"")</f>
        <v/>
      </c>
      <c r="Q36" s="55" t="str">
        <f>IF('BOS-Sicherheitskarten'!P54&lt;&gt;"",'BOS-Sicherheitskarten'!P54,"")</f>
        <v/>
      </c>
      <c r="R36" s="55" t="str">
        <f>IF('BOS-Sicherheitskarten'!Q54&lt;&gt;"",'BOS-Sicherheitskarten'!Q54,"")</f>
        <v/>
      </c>
      <c r="S36" s="55" t="str">
        <f>IF('BOS-Sicherheitskarten'!R54&lt;&gt;"",'BOS-Sicherheitskarten'!R54,"")</f>
        <v/>
      </c>
      <c r="T36" s="55" t="str">
        <f>IF('BOS-Sicherheitskarten'!S54&lt;&gt;"",'BOS-Sicherheitskarten'!S54,"")</f>
        <v/>
      </c>
      <c r="U36" s="54" t="str">
        <f>IF('BOS-Sicherheitskarten'!T54&lt;&gt;"",'BOS-Sicherheitskarten'!T54,"")</f>
        <v/>
      </c>
      <c r="V36" s="54" t="str">
        <f>IF('BOS-Sicherheitskarten'!U54&lt;&gt;"",'BOS-Sicherheitskarten'!U54,"")</f>
        <v/>
      </c>
      <c r="W36" s="54" t="str">
        <f>IF('BOS-Sicherheitskarten'!V54&lt;&gt;"",'BOS-Sicherheitskarten'!V54,"")</f>
        <v/>
      </c>
      <c r="X36" s="54" t="str">
        <f>IF('BOS-Sicherheitskarten'!W54&lt;&gt;"",'BOS-Sicherheitskarten'!W54,"")</f>
        <v/>
      </c>
      <c r="Y36" s="54" t="str">
        <f>IF('BOS-Sicherheitskarten'!X54&lt;&gt;"",'BOS-Sicherheitskarten'!X54,"")</f>
        <v/>
      </c>
      <c r="Z36" s="54" t="str">
        <f>IF('BOS-Sicherheitskarten'!Y54&lt;&gt;"",'BOS-Sicherheitskarten'!Y54,"")</f>
        <v/>
      </c>
      <c r="AA36" s="54" t="str">
        <f>IF('BOS-Sicherheitskarten'!Z54&lt;&gt;"",'BOS-Sicherheitskarten'!Z54,"")</f>
        <v/>
      </c>
      <c r="AB36" s="54" t="str">
        <f>IF('BOS-Sicherheitskarten'!AA54&lt;&gt;"",'BOS-Sicherheitskarten'!AA54,"")</f>
        <v/>
      </c>
      <c r="AC36" s="55" t="str">
        <f>IF('BOS-Sicherheitskarten'!AB54&lt;&gt;"",'BOS-Sicherheitskarten'!AB54,"")</f>
        <v/>
      </c>
      <c r="AD36" s="55" t="str">
        <f>IF('BOS-Sicherheitskarten'!AC54&lt;&gt;"",'BOS-Sicherheitskarten'!AC54,"")</f>
        <v/>
      </c>
      <c r="AE36" s="54" t="str">
        <f>IF('BOS-Sicherheitskarten'!AD54&lt;&gt;"",'BOS-Sicherheitskarten'!AD54,"")</f>
        <v/>
      </c>
      <c r="AF36" s="55" t="str">
        <f>IF('BOS-Sicherheitskarten'!AE54&lt;&gt;"",'BOS-Sicherheitskarten'!AE54,"")</f>
        <v/>
      </c>
      <c r="AG36" s="55" t="str">
        <f>IF('BOS-Sicherheitskarten'!AF54&lt;&gt;"",'BOS-Sicherheitskarten'!AF54,"")</f>
        <v/>
      </c>
      <c r="AH36" s="55" t="str">
        <f>IF('BOS-Sicherheitskarten'!AG54&lt;&gt;"",'BOS-Sicherheitskarten'!AG54,"")</f>
        <v/>
      </c>
      <c r="AI36" s="55" t="str">
        <f>IF('BOS-Sicherheitskarten'!AH54&lt;&gt;"",'BOS-Sicherheitskarten'!AH54,"")</f>
        <v/>
      </c>
      <c r="AJ36" s="55" t="str">
        <f>IF('BOS-Sicherheitskarten'!AI54&lt;&gt;"",'BOS-Sicherheitskarten'!AI54,"")</f>
        <v/>
      </c>
      <c r="AK36" s="56" t="str">
        <f>IF('BOS-Sicherheitskarten'!B54&lt;&gt;"",'BOS-Sicherheitskarten'!$S$6,"")</f>
        <v/>
      </c>
      <c r="AL36" s="56" t="str">
        <f>IF('BOS-Sicherheitskarten'!B54&lt;&gt;"",'BOS-Sicherheitskarten'!$S$7,"")</f>
        <v/>
      </c>
      <c r="AM36" s="56" t="str">
        <f>IF('BOS-Sicherheitskarten'!B54&lt;&gt;"","Sehr geehrte Damen und Herren","")</f>
        <v/>
      </c>
      <c r="AN36" s="56" t="str">
        <f>IF('BOS-Sicherheitskarten'!B54&lt;&gt;"",'BOS-Sicherheitskarten'!$S$10,"")</f>
        <v/>
      </c>
      <c r="AO36" s="56" t="str">
        <f>IF('BOS-Sicherheitskarten'!B54&lt;&gt;"",'BOS-Sicherheitskarten'!$S$11,"")</f>
        <v/>
      </c>
      <c r="AP36" s="56" t="str">
        <f>IF('BOS-Sicherheitskarten'!B54&lt;&gt;"",'BOS-Sicherheitskarten'!$S$12,"")</f>
        <v/>
      </c>
      <c r="AQ36" s="56" t="str">
        <f>IF('BOS-Sicherheitskarten'!B54&lt;&gt;"",TEXT('BOS-Sicherheitskarten'!$AI$6,"TT.MM.JJJJ"),"")</f>
        <v/>
      </c>
      <c r="AR36" s="58" t="str">
        <f>IF('BOS-Sicherheitskarten'!B54&lt;&gt;"",'BOS-Sicherheitskarten'!$S$14,"")</f>
        <v/>
      </c>
      <c r="AS36" s="42"/>
      <c r="AT36" s="42"/>
      <c r="AU36" s="42"/>
      <c r="AV36" s="57"/>
      <c r="AW36" s="42"/>
      <c r="AX36" s="42"/>
      <c r="AY36" s="42"/>
      <c r="AZ36" s="42"/>
      <c r="BA36" s="42"/>
      <c r="BB36" s="42"/>
      <c r="BC36" s="58"/>
      <c r="BD36" s="56" t="str">
        <f>IF('BOS-Sicherheitskarten'!B54&lt;&gt;"",'BOS-Sicherheitskarten'!$S$13,"")</f>
        <v/>
      </c>
      <c r="BE36" s="56" t="str">
        <f>IF('BOS-Sicherheitskarten'!B54&lt;&gt;"",'BOS-Sicherheitskarten'!$D$6,"")</f>
        <v/>
      </c>
    </row>
    <row r="37" spans="1:57" x14ac:dyDescent="0.25">
      <c r="A37" s="51">
        <v>35</v>
      </c>
      <c r="B37" s="52" t="str">
        <f>IF('BOS-Sicherheitskarten'!B55&lt;&gt;"",'BOS-Sicherheitskarten'!$D$16,"")</f>
        <v/>
      </c>
      <c r="C37" s="53" t="str">
        <f>'BOS-Sicherheitskarten'!B55</f>
        <v/>
      </c>
      <c r="D37" s="53" t="str">
        <f>IF('BOS-Sicherheitskarten'!C55&lt;&gt;"",'BOS-Sicherheitskarten'!C55,"")</f>
        <v/>
      </c>
      <c r="E37" s="53" t="str">
        <f>IF('BOS-Sicherheitskarten'!D55&lt;&gt;"",'BOS-Sicherheitskarten'!D55,"")</f>
        <v/>
      </c>
      <c r="F37" s="53" t="str">
        <f>IF('BOS-Sicherheitskarten'!E55&lt;&gt;"",'BOS-Sicherheitskarten'!E55,"")</f>
        <v/>
      </c>
      <c r="G37" s="53" t="str">
        <f>IF('BOS-Sicherheitskarten'!F55&lt;&gt;"",'BOS-Sicherheitskarten'!F55,"")</f>
        <v/>
      </c>
      <c r="H37" s="54" t="str">
        <f>IF('BOS-Sicherheitskarten'!G55&lt;&gt;"",'BOS-Sicherheitskarten'!G55,"")</f>
        <v>B</v>
      </c>
      <c r="I37" s="54" t="str">
        <f>IF('BOS-Sicherheitskarten'!H55&lt;&gt;"",'BOS-Sicherheitskarten'!H55,"")</f>
        <v>W</v>
      </c>
      <c r="J37" s="55" t="str">
        <f>IF('BOS-Sicherheitskarten'!I55&lt;&gt;"",'BOS-Sicherheitskarten'!I55,"")</f>
        <v/>
      </c>
      <c r="K37" s="55" t="str">
        <f>IF('BOS-Sicherheitskarten'!J55&lt;&gt;"",'BOS-Sicherheitskarten'!J55,"")</f>
        <v/>
      </c>
      <c r="L37" s="55" t="str">
        <f>IF('BOS-Sicherheitskarten'!K55&lt;&gt;"",'BOS-Sicherheitskarten'!K55,"")</f>
        <v/>
      </c>
      <c r="M37" s="54" t="str">
        <f>IF('BOS-Sicherheitskarten'!L55&lt;&gt;"",'BOS-Sicherheitskarten'!L55,"")</f>
        <v/>
      </c>
      <c r="N37" s="54" t="str">
        <f>IF('BOS-Sicherheitskarten'!M55&lt;&gt;"",'BOS-Sicherheitskarten'!M55,"")</f>
        <v/>
      </c>
      <c r="O37" s="54" t="str">
        <f>IF('BOS-Sicherheitskarten'!N55&lt;&gt;"",'BOS-Sicherheitskarten'!N55,"")</f>
        <v/>
      </c>
      <c r="P37" s="55" t="str">
        <f>IF('BOS-Sicherheitskarten'!O55&lt;&gt;"",'BOS-Sicherheitskarten'!O55,"")</f>
        <v/>
      </c>
      <c r="Q37" s="55" t="str">
        <f>IF('BOS-Sicherheitskarten'!P55&lt;&gt;"",'BOS-Sicherheitskarten'!P55,"")</f>
        <v/>
      </c>
      <c r="R37" s="55" t="str">
        <f>IF('BOS-Sicherheitskarten'!Q55&lt;&gt;"",'BOS-Sicherheitskarten'!Q55,"")</f>
        <v/>
      </c>
      <c r="S37" s="55" t="str">
        <f>IF('BOS-Sicherheitskarten'!R55&lt;&gt;"",'BOS-Sicherheitskarten'!R55,"")</f>
        <v/>
      </c>
      <c r="T37" s="55" t="str">
        <f>IF('BOS-Sicherheitskarten'!S55&lt;&gt;"",'BOS-Sicherheitskarten'!S55,"")</f>
        <v/>
      </c>
      <c r="U37" s="54" t="str">
        <f>IF('BOS-Sicherheitskarten'!T55&lt;&gt;"",'BOS-Sicherheitskarten'!T55,"")</f>
        <v/>
      </c>
      <c r="V37" s="54" t="str">
        <f>IF('BOS-Sicherheitskarten'!U55&lt;&gt;"",'BOS-Sicherheitskarten'!U55,"")</f>
        <v/>
      </c>
      <c r="W37" s="54" t="str">
        <f>IF('BOS-Sicherheitskarten'!V55&lt;&gt;"",'BOS-Sicherheitskarten'!V55,"")</f>
        <v/>
      </c>
      <c r="X37" s="54" t="str">
        <f>IF('BOS-Sicherheitskarten'!W55&lt;&gt;"",'BOS-Sicherheitskarten'!W55,"")</f>
        <v/>
      </c>
      <c r="Y37" s="54" t="str">
        <f>IF('BOS-Sicherheitskarten'!X55&lt;&gt;"",'BOS-Sicherheitskarten'!X55,"")</f>
        <v/>
      </c>
      <c r="Z37" s="54" t="str">
        <f>IF('BOS-Sicherheitskarten'!Y55&lt;&gt;"",'BOS-Sicherheitskarten'!Y55,"")</f>
        <v/>
      </c>
      <c r="AA37" s="54" t="str">
        <f>IF('BOS-Sicherheitskarten'!Z55&lt;&gt;"",'BOS-Sicherheitskarten'!Z55,"")</f>
        <v/>
      </c>
      <c r="AB37" s="54" t="str">
        <f>IF('BOS-Sicherheitskarten'!AA55&lt;&gt;"",'BOS-Sicherheitskarten'!AA55,"")</f>
        <v/>
      </c>
      <c r="AC37" s="55" t="str">
        <f>IF('BOS-Sicherheitskarten'!AB55&lt;&gt;"",'BOS-Sicherheitskarten'!AB55,"")</f>
        <v/>
      </c>
      <c r="AD37" s="55" t="str">
        <f>IF('BOS-Sicherheitskarten'!AC55&lt;&gt;"",'BOS-Sicherheitskarten'!AC55,"")</f>
        <v/>
      </c>
      <c r="AE37" s="54" t="str">
        <f>IF('BOS-Sicherheitskarten'!AD55&lt;&gt;"",'BOS-Sicherheitskarten'!AD55,"")</f>
        <v/>
      </c>
      <c r="AF37" s="55" t="str">
        <f>IF('BOS-Sicherheitskarten'!AE55&lt;&gt;"",'BOS-Sicherheitskarten'!AE55,"")</f>
        <v/>
      </c>
      <c r="AG37" s="55" t="str">
        <f>IF('BOS-Sicherheitskarten'!AF55&lt;&gt;"",'BOS-Sicherheitskarten'!AF55,"")</f>
        <v/>
      </c>
      <c r="AH37" s="55" t="str">
        <f>IF('BOS-Sicherheitskarten'!AG55&lt;&gt;"",'BOS-Sicherheitskarten'!AG55,"")</f>
        <v/>
      </c>
      <c r="AI37" s="55" t="str">
        <f>IF('BOS-Sicherheitskarten'!AH55&lt;&gt;"",'BOS-Sicherheitskarten'!AH55,"")</f>
        <v/>
      </c>
      <c r="AJ37" s="55" t="str">
        <f>IF('BOS-Sicherheitskarten'!AI55&lt;&gt;"",'BOS-Sicherheitskarten'!AI55,"")</f>
        <v/>
      </c>
      <c r="AK37" s="56" t="str">
        <f>IF('BOS-Sicherheitskarten'!B55&lt;&gt;"",'BOS-Sicherheitskarten'!$S$6,"")</f>
        <v/>
      </c>
      <c r="AL37" s="56" t="str">
        <f>IF('BOS-Sicherheitskarten'!B55&lt;&gt;"",'BOS-Sicherheitskarten'!$S$7,"")</f>
        <v/>
      </c>
      <c r="AM37" s="56" t="str">
        <f>IF('BOS-Sicherheitskarten'!B55&lt;&gt;"","Sehr geehrte Damen und Herren","")</f>
        <v/>
      </c>
      <c r="AN37" s="56" t="str">
        <f>IF('BOS-Sicherheitskarten'!B55&lt;&gt;"",'BOS-Sicherheitskarten'!$S$10,"")</f>
        <v/>
      </c>
      <c r="AO37" s="56" t="str">
        <f>IF('BOS-Sicherheitskarten'!B55&lt;&gt;"",'BOS-Sicherheitskarten'!$S$11,"")</f>
        <v/>
      </c>
      <c r="AP37" s="56" t="str">
        <f>IF('BOS-Sicherheitskarten'!B55&lt;&gt;"",'BOS-Sicherheitskarten'!$S$12,"")</f>
        <v/>
      </c>
      <c r="AQ37" s="56" t="str">
        <f>IF('BOS-Sicherheitskarten'!B55&lt;&gt;"",TEXT('BOS-Sicherheitskarten'!$AI$6,"TT.MM.JJJJ"),"")</f>
        <v/>
      </c>
      <c r="AR37" s="58" t="str">
        <f>IF('BOS-Sicherheitskarten'!B55&lt;&gt;"",'BOS-Sicherheitskarten'!$S$14,"")</f>
        <v/>
      </c>
      <c r="AS37" s="42"/>
      <c r="AT37" s="42"/>
      <c r="AU37" s="42"/>
      <c r="AV37" s="57"/>
      <c r="AW37" s="42"/>
      <c r="AX37" s="42"/>
      <c r="AY37" s="42"/>
      <c r="AZ37" s="42"/>
      <c r="BA37" s="42"/>
      <c r="BB37" s="42"/>
      <c r="BC37" s="58"/>
      <c r="BD37" s="56" t="str">
        <f>IF('BOS-Sicherheitskarten'!B55&lt;&gt;"",'BOS-Sicherheitskarten'!$S$13,"")</f>
        <v/>
      </c>
      <c r="BE37" s="56" t="str">
        <f>IF('BOS-Sicherheitskarten'!B55&lt;&gt;"",'BOS-Sicherheitskarten'!$D$6,"")</f>
        <v/>
      </c>
    </row>
    <row r="38" spans="1:57" x14ac:dyDescent="0.25">
      <c r="A38" s="51">
        <v>36</v>
      </c>
      <c r="B38" s="52" t="str">
        <f>IF('BOS-Sicherheitskarten'!B56&lt;&gt;"",'BOS-Sicherheitskarten'!$D$16,"")</f>
        <v/>
      </c>
      <c r="C38" s="53" t="str">
        <f>'BOS-Sicherheitskarten'!B56</f>
        <v/>
      </c>
      <c r="D38" s="53" t="str">
        <f>IF('BOS-Sicherheitskarten'!C56&lt;&gt;"",'BOS-Sicherheitskarten'!C56,"")</f>
        <v/>
      </c>
      <c r="E38" s="53" t="str">
        <f>IF('BOS-Sicherheitskarten'!D56&lt;&gt;"",'BOS-Sicherheitskarten'!D56,"")</f>
        <v/>
      </c>
      <c r="F38" s="53" t="str">
        <f>IF('BOS-Sicherheitskarten'!E56&lt;&gt;"",'BOS-Sicherheitskarten'!E56,"")</f>
        <v/>
      </c>
      <c r="G38" s="53" t="str">
        <f>IF('BOS-Sicherheitskarten'!F56&lt;&gt;"",'BOS-Sicherheitskarten'!F56,"")</f>
        <v/>
      </c>
      <c r="H38" s="54" t="str">
        <f>IF('BOS-Sicherheitskarten'!G56&lt;&gt;"",'BOS-Sicherheitskarten'!G56,"")</f>
        <v>B</v>
      </c>
      <c r="I38" s="54" t="str">
        <f>IF('BOS-Sicherheitskarten'!H56&lt;&gt;"",'BOS-Sicherheitskarten'!H56,"")</f>
        <v>W</v>
      </c>
      <c r="J38" s="55" t="str">
        <f>IF('BOS-Sicherheitskarten'!I56&lt;&gt;"",'BOS-Sicherheitskarten'!I56,"")</f>
        <v/>
      </c>
      <c r="K38" s="55" t="str">
        <f>IF('BOS-Sicherheitskarten'!J56&lt;&gt;"",'BOS-Sicherheitskarten'!J56,"")</f>
        <v/>
      </c>
      <c r="L38" s="55" t="str">
        <f>IF('BOS-Sicherheitskarten'!K56&lt;&gt;"",'BOS-Sicherheitskarten'!K56,"")</f>
        <v/>
      </c>
      <c r="M38" s="54" t="str">
        <f>IF('BOS-Sicherheitskarten'!L56&lt;&gt;"",'BOS-Sicherheitskarten'!L56,"")</f>
        <v/>
      </c>
      <c r="N38" s="54" t="str">
        <f>IF('BOS-Sicherheitskarten'!M56&lt;&gt;"",'BOS-Sicherheitskarten'!M56,"")</f>
        <v/>
      </c>
      <c r="O38" s="54" t="str">
        <f>IF('BOS-Sicherheitskarten'!N56&lt;&gt;"",'BOS-Sicherheitskarten'!N56,"")</f>
        <v/>
      </c>
      <c r="P38" s="55" t="str">
        <f>IF('BOS-Sicherheitskarten'!O56&lt;&gt;"",'BOS-Sicherheitskarten'!O56,"")</f>
        <v/>
      </c>
      <c r="Q38" s="55" t="str">
        <f>IF('BOS-Sicherheitskarten'!P56&lt;&gt;"",'BOS-Sicherheitskarten'!P56,"")</f>
        <v/>
      </c>
      <c r="R38" s="55" t="str">
        <f>IF('BOS-Sicherheitskarten'!Q56&lt;&gt;"",'BOS-Sicherheitskarten'!Q56,"")</f>
        <v/>
      </c>
      <c r="S38" s="55" t="str">
        <f>IF('BOS-Sicherheitskarten'!R56&lt;&gt;"",'BOS-Sicherheitskarten'!R56,"")</f>
        <v/>
      </c>
      <c r="T38" s="55" t="str">
        <f>IF('BOS-Sicherheitskarten'!S56&lt;&gt;"",'BOS-Sicherheitskarten'!S56,"")</f>
        <v/>
      </c>
      <c r="U38" s="54" t="str">
        <f>IF('BOS-Sicherheitskarten'!T56&lt;&gt;"",'BOS-Sicherheitskarten'!T56,"")</f>
        <v/>
      </c>
      <c r="V38" s="54" t="str">
        <f>IF('BOS-Sicherheitskarten'!U56&lt;&gt;"",'BOS-Sicherheitskarten'!U56,"")</f>
        <v/>
      </c>
      <c r="W38" s="54" t="str">
        <f>IF('BOS-Sicherheitskarten'!V56&lt;&gt;"",'BOS-Sicherheitskarten'!V56,"")</f>
        <v/>
      </c>
      <c r="X38" s="54" t="str">
        <f>IF('BOS-Sicherheitskarten'!W56&lt;&gt;"",'BOS-Sicherheitskarten'!W56,"")</f>
        <v/>
      </c>
      <c r="Y38" s="54" t="str">
        <f>IF('BOS-Sicherheitskarten'!X56&lt;&gt;"",'BOS-Sicherheitskarten'!X56,"")</f>
        <v/>
      </c>
      <c r="Z38" s="54" t="str">
        <f>IF('BOS-Sicherheitskarten'!Y56&lt;&gt;"",'BOS-Sicherheitskarten'!Y56,"")</f>
        <v/>
      </c>
      <c r="AA38" s="54" t="str">
        <f>IF('BOS-Sicherheitskarten'!Z56&lt;&gt;"",'BOS-Sicherheitskarten'!Z56,"")</f>
        <v/>
      </c>
      <c r="AB38" s="54" t="str">
        <f>IF('BOS-Sicherheitskarten'!AA56&lt;&gt;"",'BOS-Sicherheitskarten'!AA56,"")</f>
        <v/>
      </c>
      <c r="AC38" s="55" t="str">
        <f>IF('BOS-Sicherheitskarten'!AB56&lt;&gt;"",'BOS-Sicherheitskarten'!AB56,"")</f>
        <v/>
      </c>
      <c r="AD38" s="55" t="str">
        <f>IF('BOS-Sicherheitskarten'!AC56&lt;&gt;"",'BOS-Sicherheitskarten'!AC56,"")</f>
        <v/>
      </c>
      <c r="AE38" s="54" t="str">
        <f>IF('BOS-Sicherheitskarten'!AD56&lt;&gt;"",'BOS-Sicherheitskarten'!AD56,"")</f>
        <v/>
      </c>
      <c r="AF38" s="55" t="str">
        <f>IF('BOS-Sicherheitskarten'!AE56&lt;&gt;"",'BOS-Sicherheitskarten'!AE56,"")</f>
        <v/>
      </c>
      <c r="AG38" s="55" t="str">
        <f>IF('BOS-Sicherheitskarten'!AF56&lt;&gt;"",'BOS-Sicherheitskarten'!AF56,"")</f>
        <v/>
      </c>
      <c r="AH38" s="55" t="str">
        <f>IF('BOS-Sicherheitskarten'!AG56&lt;&gt;"",'BOS-Sicherheitskarten'!AG56,"")</f>
        <v/>
      </c>
      <c r="AI38" s="55" t="str">
        <f>IF('BOS-Sicherheitskarten'!AH56&lt;&gt;"",'BOS-Sicherheitskarten'!AH56,"")</f>
        <v/>
      </c>
      <c r="AJ38" s="55" t="str">
        <f>IF('BOS-Sicherheitskarten'!AI56&lt;&gt;"",'BOS-Sicherheitskarten'!AI56,"")</f>
        <v/>
      </c>
      <c r="AK38" s="56" t="str">
        <f>IF('BOS-Sicherheitskarten'!B56&lt;&gt;"",'BOS-Sicherheitskarten'!$S$6,"")</f>
        <v/>
      </c>
      <c r="AL38" s="56" t="str">
        <f>IF('BOS-Sicherheitskarten'!B56&lt;&gt;"",'BOS-Sicherheitskarten'!$S$7,"")</f>
        <v/>
      </c>
      <c r="AM38" s="56" t="str">
        <f>IF('BOS-Sicherheitskarten'!B56&lt;&gt;"","Sehr geehrte Damen und Herren","")</f>
        <v/>
      </c>
      <c r="AN38" s="56" t="str">
        <f>IF('BOS-Sicherheitskarten'!B56&lt;&gt;"",'BOS-Sicherheitskarten'!$S$10,"")</f>
        <v/>
      </c>
      <c r="AO38" s="56" t="str">
        <f>IF('BOS-Sicherheitskarten'!B56&lt;&gt;"",'BOS-Sicherheitskarten'!$S$11,"")</f>
        <v/>
      </c>
      <c r="AP38" s="56" t="str">
        <f>IF('BOS-Sicherheitskarten'!B56&lt;&gt;"",'BOS-Sicherheitskarten'!$S$12,"")</f>
        <v/>
      </c>
      <c r="AQ38" s="56" t="str">
        <f>IF('BOS-Sicherheitskarten'!B56&lt;&gt;"",TEXT('BOS-Sicherheitskarten'!$AI$6,"TT.MM.JJJJ"),"")</f>
        <v/>
      </c>
      <c r="AR38" s="58" t="str">
        <f>IF('BOS-Sicherheitskarten'!B56&lt;&gt;"",'BOS-Sicherheitskarten'!$S$14,"")</f>
        <v/>
      </c>
      <c r="AS38" s="42"/>
      <c r="AT38" s="42"/>
      <c r="AU38" s="42"/>
      <c r="AV38" s="57"/>
      <c r="AW38" s="42"/>
      <c r="AX38" s="42"/>
      <c r="AY38" s="42"/>
      <c r="AZ38" s="42"/>
      <c r="BA38" s="42"/>
      <c r="BB38" s="42"/>
      <c r="BC38" s="58"/>
      <c r="BD38" s="56" t="str">
        <f>IF('BOS-Sicherheitskarten'!B56&lt;&gt;"",'BOS-Sicherheitskarten'!$S$13,"")</f>
        <v/>
      </c>
      <c r="BE38" s="56" t="str">
        <f>IF('BOS-Sicherheitskarten'!B56&lt;&gt;"",'BOS-Sicherheitskarten'!$D$6,"")</f>
        <v/>
      </c>
    </row>
    <row r="39" spans="1:57" x14ac:dyDescent="0.25">
      <c r="A39" s="51">
        <v>37</v>
      </c>
      <c r="B39" s="52" t="str">
        <f>IF('BOS-Sicherheitskarten'!B57&lt;&gt;"",'BOS-Sicherheitskarten'!$D$16,"")</f>
        <v/>
      </c>
      <c r="C39" s="53" t="str">
        <f>'BOS-Sicherheitskarten'!B57</f>
        <v/>
      </c>
      <c r="D39" s="53" t="str">
        <f>IF('BOS-Sicherheitskarten'!C57&lt;&gt;"",'BOS-Sicherheitskarten'!C57,"")</f>
        <v/>
      </c>
      <c r="E39" s="53" t="str">
        <f>IF('BOS-Sicherheitskarten'!D57&lt;&gt;"",'BOS-Sicherheitskarten'!D57,"")</f>
        <v/>
      </c>
      <c r="F39" s="53" t="str">
        <f>IF('BOS-Sicherheitskarten'!E57&lt;&gt;"",'BOS-Sicherheitskarten'!E57,"")</f>
        <v/>
      </c>
      <c r="G39" s="53" t="str">
        <f>IF('BOS-Sicherheitskarten'!F57&lt;&gt;"",'BOS-Sicherheitskarten'!F57,"")</f>
        <v/>
      </c>
      <c r="H39" s="54" t="str">
        <f>IF('BOS-Sicherheitskarten'!G57&lt;&gt;"",'BOS-Sicherheitskarten'!G57,"")</f>
        <v>B</v>
      </c>
      <c r="I39" s="54" t="str">
        <f>IF('BOS-Sicherheitskarten'!H57&lt;&gt;"",'BOS-Sicherheitskarten'!H57,"")</f>
        <v>W</v>
      </c>
      <c r="J39" s="55" t="str">
        <f>IF('BOS-Sicherheitskarten'!I57&lt;&gt;"",'BOS-Sicherheitskarten'!I57,"")</f>
        <v/>
      </c>
      <c r="K39" s="55" t="str">
        <f>IF('BOS-Sicherheitskarten'!J57&lt;&gt;"",'BOS-Sicherheitskarten'!J57,"")</f>
        <v/>
      </c>
      <c r="L39" s="55" t="str">
        <f>IF('BOS-Sicherheitskarten'!K57&lt;&gt;"",'BOS-Sicherheitskarten'!K57,"")</f>
        <v/>
      </c>
      <c r="M39" s="54" t="str">
        <f>IF('BOS-Sicherheitskarten'!L57&lt;&gt;"",'BOS-Sicherheitskarten'!L57,"")</f>
        <v/>
      </c>
      <c r="N39" s="54" t="str">
        <f>IF('BOS-Sicherheitskarten'!M57&lt;&gt;"",'BOS-Sicherheitskarten'!M57,"")</f>
        <v/>
      </c>
      <c r="O39" s="54" t="str">
        <f>IF('BOS-Sicherheitskarten'!N57&lt;&gt;"",'BOS-Sicherheitskarten'!N57,"")</f>
        <v/>
      </c>
      <c r="P39" s="55" t="str">
        <f>IF('BOS-Sicherheitskarten'!O57&lt;&gt;"",'BOS-Sicherheitskarten'!O57,"")</f>
        <v/>
      </c>
      <c r="Q39" s="55" t="str">
        <f>IF('BOS-Sicherheitskarten'!P57&lt;&gt;"",'BOS-Sicherheitskarten'!P57,"")</f>
        <v/>
      </c>
      <c r="R39" s="55" t="str">
        <f>IF('BOS-Sicherheitskarten'!Q57&lt;&gt;"",'BOS-Sicherheitskarten'!Q57,"")</f>
        <v/>
      </c>
      <c r="S39" s="55" t="str">
        <f>IF('BOS-Sicherheitskarten'!R57&lt;&gt;"",'BOS-Sicherheitskarten'!R57,"")</f>
        <v/>
      </c>
      <c r="T39" s="55" t="str">
        <f>IF('BOS-Sicherheitskarten'!S57&lt;&gt;"",'BOS-Sicherheitskarten'!S57,"")</f>
        <v/>
      </c>
      <c r="U39" s="54" t="str">
        <f>IF('BOS-Sicherheitskarten'!T57&lt;&gt;"",'BOS-Sicherheitskarten'!T57,"")</f>
        <v/>
      </c>
      <c r="V39" s="54" t="str">
        <f>IF('BOS-Sicherheitskarten'!U57&lt;&gt;"",'BOS-Sicherheitskarten'!U57,"")</f>
        <v/>
      </c>
      <c r="W39" s="54" t="str">
        <f>IF('BOS-Sicherheitskarten'!V57&lt;&gt;"",'BOS-Sicherheitskarten'!V57,"")</f>
        <v/>
      </c>
      <c r="X39" s="54" t="str">
        <f>IF('BOS-Sicherheitskarten'!W57&lt;&gt;"",'BOS-Sicherheitskarten'!W57,"")</f>
        <v/>
      </c>
      <c r="Y39" s="54" t="str">
        <f>IF('BOS-Sicherheitskarten'!X57&lt;&gt;"",'BOS-Sicherheitskarten'!X57,"")</f>
        <v/>
      </c>
      <c r="Z39" s="54" t="str">
        <f>IF('BOS-Sicherheitskarten'!Y57&lt;&gt;"",'BOS-Sicherheitskarten'!Y57,"")</f>
        <v/>
      </c>
      <c r="AA39" s="54" t="str">
        <f>IF('BOS-Sicherheitskarten'!Z57&lt;&gt;"",'BOS-Sicherheitskarten'!Z57,"")</f>
        <v/>
      </c>
      <c r="AB39" s="54" t="str">
        <f>IF('BOS-Sicherheitskarten'!AA57&lt;&gt;"",'BOS-Sicherheitskarten'!AA57,"")</f>
        <v/>
      </c>
      <c r="AC39" s="55" t="str">
        <f>IF('BOS-Sicherheitskarten'!AB57&lt;&gt;"",'BOS-Sicherheitskarten'!AB57,"")</f>
        <v/>
      </c>
      <c r="AD39" s="55" t="str">
        <f>IF('BOS-Sicherheitskarten'!AC57&lt;&gt;"",'BOS-Sicherheitskarten'!AC57,"")</f>
        <v/>
      </c>
      <c r="AE39" s="54" t="str">
        <f>IF('BOS-Sicherheitskarten'!AD57&lt;&gt;"",'BOS-Sicherheitskarten'!AD57,"")</f>
        <v/>
      </c>
      <c r="AF39" s="55" t="str">
        <f>IF('BOS-Sicherheitskarten'!AE57&lt;&gt;"",'BOS-Sicherheitskarten'!AE57,"")</f>
        <v/>
      </c>
      <c r="AG39" s="55" t="str">
        <f>IF('BOS-Sicherheitskarten'!AF57&lt;&gt;"",'BOS-Sicherheitskarten'!AF57,"")</f>
        <v/>
      </c>
      <c r="AH39" s="55" t="str">
        <f>IF('BOS-Sicherheitskarten'!AG57&lt;&gt;"",'BOS-Sicherheitskarten'!AG57,"")</f>
        <v/>
      </c>
      <c r="AI39" s="55" t="str">
        <f>IF('BOS-Sicherheitskarten'!AH57&lt;&gt;"",'BOS-Sicherheitskarten'!AH57,"")</f>
        <v/>
      </c>
      <c r="AJ39" s="55" t="str">
        <f>IF('BOS-Sicherheitskarten'!AI57&lt;&gt;"",'BOS-Sicherheitskarten'!AI57,"")</f>
        <v/>
      </c>
      <c r="AK39" s="56" t="str">
        <f>IF('BOS-Sicherheitskarten'!B57&lt;&gt;"",'BOS-Sicherheitskarten'!$S$6,"")</f>
        <v/>
      </c>
      <c r="AL39" s="56" t="str">
        <f>IF('BOS-Sicherheitskarten'!B57&lt;&gt;"",'BOS-Sicherheitskarten'!$S$7,"")</f>
        <v/>
      </c>
      <c r="AM39" s="56" t="str">
        <f>IF('BOS-Sicherheitskarten'!B57&lt;&gt;"","Sehr geehrte Damen und Herren","")</f>
        <v/>
      </c>
      <c r="AN39" s="56" t="str">
        <f>IF('BOS-Sicherheitskarten'!B57&lt;&gt;"",'BOS-Sicherheitskarten'!$S$10,"")</f>
        <v/>
      </c>
      <c r="AO39" s="56" t="str">
        <f>IF('BOS-Sicherheitskarten'!B57&lt;&gt;"",'BOS-Sicherheitskarten'!$S$11,"")</f>
        <v/>
      </c>
      <c r="AP39" s="56" t="str">
        <f>IF('BOS-Sicherheitskarten'!B57&lt;&gt;"",'BOS-Sicherheitskarten'!$S$12,"")</f>
        <v/>
      </c>
      <c r="AQ39" s="56" t="str">
        <f>IF('BOS-Sicherheitskarten'!B57&lt;&gt;"",TEXT('BOS-Sicherheitskarten'!$AI$6,"TT.MM.JJJJ"),"")</f>
        <v/>
      </c>
      <c r="AR39" s="58" t="str">
        <f>IF('BOS-Sicherheitskarten'!B57&lt;&gt;"",'BOS-Sicherheitskarten'!$S$14,"")</f>
        <v/>
      </c>
      <c r="AS39" s="42"/>
      <c r="AT39" s="42"/>
      <c r="AU39" s="42"/>
      <c r="AV39" s="57"/>
      <c r="AW39" s="42"/>
      <c r="AX39" s="42"/>
      <c r="AY39" s="42"/>
      <c r="AZ39" s="42"/>
      <c r="BA39" s="42"/>
      <c r="BB39" s="42"/>
      <c r="BC39" s="58"/>
      <c r="BD39" s="56" t="str">
        <f>IF('BOS-Sicherheitskarten'!B57&lt;&gt;"",'BOS-Sicherheitskarten'!$S$13,"")</f>
        <v/>
      </c>
      <c r="BE39" s="56" t="str">
        <f>IF('BOS-Sicherheitskarten'!B57&lt;&gt;"",'BOS-Sicherheitskarten'!$D$6,"")</f>
        <v/>
      </c>
    </row>
    <row r="40" spans="1:57" x14ac:dyDescent="0.25">
      <c r="A40" s="51">
        <v>38</v>
      </c>
      <c r="B40" s="52" t="str">
        <f>IF('BOS-Sicherheitskarten'!B58&lt;&gt;"",'BOS-Sicherheitskarten'!$D$16,"")</f>
        <v/>
      </c>
      <c r="C40" s="53" t="str">
        <f>'BOS-Sicherheitskarten'!B58</f>
        <v/>
      </c>
      <c r="D40" s="53" t="str">
        <f>IF('BOS-Sicherheitskarten'!C58&lt;&gt;"",'BOS-Sicherheitskarten'!C58,"")</f>
        <v/>
      </c>
      <c r="E40" s="53" t="str">
        <f>IF('BOS-Sicherheitskarten'!D58&lt;&gt;"",'BOS-Sicherheitskarten'!D58,"")</f>
        <v/>
      </c>
      <c r="F40" s="53" t="str">
        <f>IF('BOS-Sicherheitskarten'!E58&lt;&gt;"",'BOS-Sicherheitskarten'!E58,"")</f>
        <v/>
      </c>
      <c r="G40" s="53" t="str">
        <f>IF('BOS-Sicherheitskarten'!F58&lt;&gt;"",'BOS-Sicherheitskarten'!F58,"")</f>
        <v/>
      </c>
      <c r="H40" s="54" t="str">
        <f>IF('BOS-Sicherheitskarten'!G58&lt;&gt;"",'BOS-Sicherheitskarten'!G58,"")</f>
        <v>B</v>
      </c>
      <c r="I40" s="54" t="str">
        <f>IF('BOS-Sicherheitskarten'!H58&lt;&gt;"",'BOS-Sicherheitskarten'!H58,"")</f>
        <v>W</v>
      </c>
      <c r="J40" s="55" t="str">
        <f>IF('BOS-Sicherheitskarten'!I58&lt;&gt;"",'BOS-Sicherheitskarten'!I58,"")</f>
        <v/>
      </c>
      <c r="K40" s="55" t="str">
        <f>IF('BOS-Sicherheitskarten'!J58&lt;&gt;"",'BOS-Sicherheitskarten'!J58,"")</f>
        <v/>
      </c>
      <c r="L40" s="55" t="str">
        <f>IF('BOS-Sicherheitskarten'!K58&lt;&gt;"",'BOS-Sicherheitskarten'!K58,"")</f>
        <v/>
      </c>
      <c r="M40" s="54" t="str">
        <f>IF('BOS-Sicherheitskarten'!L58&lt;&gt;"",'BOS-Sicherheitskarten'!L58,"")</f>
        <v/>
      </c>
      <c r="N40" s="54" t="str">
        <f>IF('BOS-Sicherheitskarten'!M58&lt;&gt;"",'BOS-Sicherheitskarten'!M58,"")</f>
        <v/>
      </c>
      <c r="O40" s="54" t="str">
        <f>IF('BOS-Sicherheitskarten'!N58&lt;&gt;"",'BOS-Sicherheitskarten'!N58,"")</f>
        <v/>
      </c>
      <c r="P40" s="55" t="str">
        <f>IF('BOS-Sicherheitskarten'!O58&lt;&gt;"",'BOS-Sicherheitskarten'!O58,"")</f>
        <v/>
      </c>
      <c r="Q40" s="55" t="str">
        <f>IF('BOS-Sicherheitskarten'!P58&lt;&gt;"",'BOS-Sicherheitskarten'!P58,"")</f>
        <v/>
      </c>
      <c r="R40" s="55" t="str">
        <f>IF('BOS-Sicherheitskarten'!Q58&lt;&gt;"",'BOS-Sicherheitskarten'!Q58,"")</f>
        <v/>
      </c>
      <c r="S40" s="55" t="str">
        <f>IF('BOS-Sicherheitskarten'!R58&lt;&gt;"",'BOS-Sicherheitskarten'!R58,"")</f>
        <v/>
      </c>
      <c r="T40" s="55" t="str">
        <f>IF('BOS-Sicherheitskarten'!S58&lt;&gt;"",'BOS-Sicherheitskarten'!S58,"")</f>
        <v/>
      </c>
      <c r="U40" s="54" t="str">
        <f>IF('BOS-Sicherheitskarten'!T58&lt;&gt;"",'BOS-Sicherheitskarten'!T58,"")</f>
        <v/>
      </c>
      <c r="V40" s="54" t="str">
        <f>IF('BOS-Sicherheitskarten'!U58&lt;&gt;"",'BOS-Sicherheitskarten'!U58,"")</f>
        <v/>
      </c>
      <c r="W40" s="54" t="str">
        <f>IF('BOS-Sicherheitskarten'!V58&lt;&gt;"",'BOS-Sicherheitskarten'!V58,"")</f>
        <v/>
      </c>
      <c r="X40" s="54" t="str">
        <f>IF('BOS-Sicherheitskarten'!W58&lt;&gt;"",'BOS-Sicherheitskarten'!W58,"")</f>
        <v/>
      </c>
      <c r="Y40" s="54" t="str">
        <f>IF('BOS-Sicherheitskarten'!X58&lt;&gt;"",'BOS-Sicherheitskarten'!X58,"")</f>
        <v/>
      </c>
      <c r="Z40" s="54" t="str">
        <f>IF('BOS-Sicherheitskarten'!Y58&lt;&gt;"",'BOS-Sicherheitskarten'!Y58,"")</f>
        <v/>
      </c>
      <c r="AA40" s="54" t="str">
        <f>IF('BOS-Sicherheitskarten'!Z58&lt;&gt;"",'BOS-Sicherheitskarten'!Z58,"")</f>
        <v/>
      </c>
      <c r="AB40" s="54" t="str">
        <f>IF('BOS-Sicherheitskarten'!AA58&lt;&gt;"",'BOS-Sicherheitskarten'!AA58,"")</f>
        <v/>
      </c>
      <c r="AC40" s="55" t="str">
        <f>IF('BOS-Sicherheitskarten'!AB58&lt;&gt;"",'BOS-Sicherheitskarten'!AB58,"")</f>
        <v/>
      </c>
      <c r="AD40" s="55" t="str">
        <f>IF('BOS-Sicherheitskarten'!AC58&lt;&gt;"",'BOS-Sicherheitskarten'!AC58,"")</f>
        <v/>
      </c>
      <c r="AE40" s="54" t="str">
        <f>IF('BOS-Sicherheitskarten'!AD58&lt;&gt;"",'BOS-Sicherheitskarten'!AD58,"")</f>
        <v/>
      </c>
      <c r="AF40" s="55" t="str">
        <f>IF('BOS-Sicherheitskarten'!AE58&lt;&gt;"",'BOS-Sicherheitskarten'!AE58,"")</f>
        <v/>
      </c>
      <c r="AG40" s="55" t="str">
        <f>IF('BOS-Sicherheitskarten'!AF58&lt;&gt;"",'BOS-Sicherheitskarten'!AF58,"")</f>
        <v/>
      </c>
      <c r="AH40" s="55" t="str">
        <f>IF('BOS-Sicherheitskarten'!AG58&lt;&gt;"",'BOS-Sicherheitskarten'!AG58,"")</f>
        <v/>
      </c>
      <c r="AI40" s="55" t="str">
        <f>IF('BOS-Sicherheitskarten'!AH58&lt;&gt;"",'BOS-Sicherheitskarten'!AH58,"")</f>
        <v/>
      </c>
      <c r="AJ40" s="55" t="str">
        <f>IF('BOS-Sicherheitskarten'!AI58&lt;&gt;"",'BOS-Sicherheitskarten'!AI58,"")</f>
        <v/>
      </c>
      <c r="AK40" s="56" t="str">
        <f>IF('BOS-Sicherheitskarten'!B58&lt;&gt;"",'BOS-Sicherheitskarten'!$S$6,"")</f>
        <v/>
      </c>
      <c r="AL40" s="56" t="str">
        <f>IF('BOS-Sicherheitskarten'!B58&lt;&gt;"",'BOS-Sicherheitskarten'!$S$7,"")</f>
        <v/>
      </c>
      <c r="AM40" s="56" t="str">
        <f>IF('BOS-Sicherheitskarten'!B58&lt;&gt;"","Sehr geehrte Damen und Herren","")</f>
        <v/>
      </c>
      <c r="AN40" s="56" t="str">
        <f>IF('BOS-Sicherheitskarten'!B58&lt;&gt;"",'BOS-Sicherheitskarten'!$S$10,"")</f>
        <v/>
      </c>
      <c r="AO40" s="56" t="str">
        <f>IF('BOS-Sicherheitskarten'!B58&lt;&gt;"",'BOS-Sicherheitskarten'!$S$11,"")</f>
        <v/>
      </c>
      <c r="AP40" s="56" t="str">
        <f>IF('BOS-Sicherheitskarten'!B58&lt;&gt;"",'BOS-Sicherheitskarten'!$S$12,"")</f>
        <v/>
      </c>
      <c r="AQ40" s="56" t="str">
        <f>IF('BOS-Sicherheitskarten'!B58&lt;&gt;"",TEXT('BOS-Sicherheitskarten'!$AI$6,"TT.MM.JJJJ"),"")</f>
        <v/>
      </c>
      <c r="AR40" s="58" t="str">
        <f>IF('BOS-Sicherheitskarten'!B58&lt;&gt;"",'BOS-Sicherheitskarten'!$S$14,"")</f>
        <v/>
      </c>
      <c r="AS40" s="42"/>
      <c r="AT40" s="42"/>
      <c r="AU40" s="42"/>
      <c r="AV40" s="57"/>
      <c r="AW40" s="42"/>
      <c r="AX40" s="42"/>
      <c r="AY40" s="42"/>
      <c r="AZ40" s="42"/>
      <c r="BA40" s="42"/>
      <c r="BB40" s="42"/>
      <c r="BC40" s="58"/>
      <c r="BD40" s="56" t="str">
        <f>IF('BOS-Sicherheitskarten'!B58&lt;&gt;"",'BOS-Sicherheitskarten'!$S$13,"")</f>
        <v/>
      </c>
      <c r="BE40" s="56" t="str">
        <f>IF('BOS-Sicherheitskarten'!B58&lt;&gt;"",'BOS-Sicherheitskarten'!$D$6,"")</f>
        <v/>
      </c>
    </row>
    <row r="41" spans="1:57" x14ac:dyDescent="0.25">
      <c r="A41" s="51">
        <v>39</v>
      </c>
      <c r="B41" s="52" t="str">
        <f>IF('BOS-Sicherheitskarten'!B59&lt;&gt;"",'BOS-Sicherheitskarten'!$D$16,"")</f>
        <v/>
      </c>
      <c r="C41" s="53" t="str">
        <f>'BOS-Sicherheitskarten'!B59</f>
        <v/>
      </c>
      <c r="D41" s="53" t="str">
        <f>IF('BOS-Sicherheitskarten'!C59&lt;&gt;"",'BOS-Sicherheitskarten'!C59,"")</f>
        <v/>
      </c>
      <c r="E41" s="53" t="str">
        <f>IF('BOS-Sicherheitskarten'!D59&lt;&gt;"",'BOS-Sicherheitskarten'!D59,"")</f>
        <v/>
      </c>
      <c r="F41" s="53" t="str">
        <f>IF('BOS-Sicherheitskarten'!E59&lt;&gt;"",'BOS-Sicherheitskarten'!E59,"")</f>
        <v/>
      </c>
      <c r="G41" s="53" t="str">
        <f>IF('BOS-Sicherheitskarten'!F59&lt;&gt;"",'BOS-Sicherheitskarten'!F59,"")</f>
        <v/>
      </c>
      <c r="H41" s="54" t="str">
        <f>IF('BOS-Sicherheitskarten'!G59&lt;&gt;"",'BOS-Sicherheitskarten'!G59,"")</f>
        <v>B</v>
      </c>
      <c r="I41" s="54" t="str">
        <f>IF('BOS-Sicherheitskarten'!H59&lt;&gt;"",'BOS-Sicherheitskarten'!H59,"")</f>
        <v>W</v>
      </c>
      <c r="J41" s="55" t="str">
        <f>IF('BOS-Sicherheitskarten'!I59&lt;&gt;"",'BOS-Sicherheitskarten'!I59,"")</f>
        <v/>
      </c>
      <c r="K41" s="55" t="str">
        <f>IF('BOS-Sicherheitskarten'!J59&lt;&gt;"",'BOS-Sicherheitskarten'!J59,"")</f>
        <v/>
      </c>
      <c r="L41" s="55" t="str">
        <f>IF('BOS-Sicherheitskarten'!K59&lt;&gt;"",'BOS-Sicherheitskarten'!K59,"")</f>
        <v/>
      </c>
      <c r="M41" s="54" t="str">
        <f>IF('BOS-Sicherheitskarten'!L59&lt;&gt;"",'BOS-Sicherheitskarten'!L59,"")</f>
        <v/>
      </c>
      <c r="N41" s="54" t="str">
        <f>IF('BOS-Sicherheitskarten'!M59&lt;&gt;"",'BOS-Sicherheitskarten'!M59,"")</f>
        <v/>
      </c>
      <c r="O41" s="54" t="str">
        <f>IF('BOS-Sicherheitskarten'!N59&lt;&gt;"",'BOS-Sicherheitskarten'!N59,"")</f>
        <v/>
      </c>
      <c r="P41" s="55" t="str">
        <f>IF('BOS-Sicherheitskarten'!O59&lt;&gt;"",'BOS-Sicherheitskarten'!O59,"")</f>
        <v/>
      </c>
      <c r="Q41" s="55" t="str">
        <f>IF('BOS-Sicherheitskarten'!P59&lt;&gt;"",'BOS-Sicherheitskarten'!P59,"")</f>
        <v/>
      </c>
      <c r="R41" s="55" t="str">
        <f>IF('BOS-Sicherheitskarten'!Q59&lt;&gt;"",'BOS-Sicherheitskarten'!Q59,"")</f>
        <v/>
      </c>
      <c r="S41" s="55" t="str">
        <f>IF('BOS-Sicherheitskarten'!R59&lt;&gt;"",'BOS-Sicherheitskarten'!R59,"")</f>
        <v/>
      </c>
      <c r="T41" s="55" t="str">
        <f>IF('BOS-Sicherheitskarten'!S59&lt;&gt;"",'BOS-Sicherheitskarten'!S59,"")</f>
        <v/>
      </c>
      <c r="U41" s="54" t="str">
        <f>IF('BOS-Sicherheitskarten'!T59&lt;&gt;"",'BOS-Sicherheitskarten'!T59,"")</f>
        <v/>
      </c>
      <c r="V41" s="54" t="str">
        <f>IF('BOS-Sicherheitskarten'!U59&lt;&gt;"",'BOS-Sicherheitskarten'!U59,"")</f>
        <v/>
      </c>
      <c r="W41" s="54" t="str">
        <f>IF('BOS-Sicherheitskarten'!V59&lt;&gt;"",'BOS-Sicherheitskarten'!V59,"")</f>
        <v/>
      </c>
      <c r="X41" s="54" t="str">
        <f>IF('BOS-Sicherheitskarten'!W59&lt;&gt;"",'BOS-Sicherheitskarten'!W59,"")</f>
        <v/>
      </c>
      <c r="Y41" s="54" t="str">
        <f>IF('BOS-Sicherheitskarten'!X59&lt;&gt;"",'BOS-Sicherheitskarten'!X59,"")</f>
        <v/>
      </c>
      <c r="Z41" s="54" t="str">
        <f>IF('BOS-Sicherheitskarten'!Y59&lt;&gt;"",'BOS-Sicherheitskarten'!Y59,"")</f>
        <v/>
      </c>
      <c r="AA41" s="54" t="str">
        <f>IF('BOS-Sicherheitskarten'!Z59&lt;&gt;"",'BOS-Sicherheitskarten'!Z59,"")</f>
        <v/>
      </c>
      <c r="AB41" s="54" t="str">
        <f>IF('BOS-Sicherheitskarten'!AA59&lt;&gt;"",'BOS-Sicherheitskarten'!AA59,"")</f>
        <v/>
      </c>
      <c r="AC41" s="55" t="str">
        <f>IF('BOS-Sicherheitskarten'!AB59&lt;&gt;"",'BOS-Sicherheitskarten'!AB59,"")</f>
        <v/>
      </c>
      <c r="AD41" s="55" t="str">
        <f>IF('BOS-Sicherheitskarten'!AC59&lt;&gt;"",'BOS-Sicherheitskarten'!AC59,"")</f>
        <v/>
      </c>
      <c r="AE41" s="54" t="str">
        <f>IF('BOS-Sicherheitskarten'!AD59&lt;&gt;"",'BOS-Sicherheitskarten'!AD59,"")</f>
        <v/>
      </c>
      <c r="AF41" s="55" t="str">
        <f>IF('BOS-Sicherheitskarten'!AE59&lt;&gt;"",'BOS-Sicherheitskarten'!AE59,"")</f>
        <v/>
      </c>
      <c r="AG41" s="55" t="str">
        <f>IF('BOS-Sicherheitskarten'!AF59&lt;&gt;"",'BOS-Sicherheitskarten'!AF59,"")</f>
        <v/>
      </c>
      <c r="AH41" s="55" t="str">
        <f>IF('BOS-Sicherheitskarten'!AG59&lt;&gt;"",'BOS-Sicherheitskarten'!AG59,"")</f>
        <v/>
      </c>
      <c r="AI41" s="55" t="str">
        <f>IF('BOS-Sicherheitskarten'!AH59&lt;&gt;"",'BOS-Sicherheitskarten'!AH59,"")</f>
        <v/>
      </c>
      <c r="AJ41" s="55" t="str">
        <f>IF('BOS-Sicherheitskarten'!AI59&lt;&gt;"",'BOS-Sicherheitskarten'!AI59,"")</f>
        <v/>
      </c>
      <c r="AK41" s="56" t="str">
        <f>IF('BOS-Sicherheitskarten'!B59&lt;&gt;"",'BOS-Sicherheitskarten'!$S$6,"")</f>
        <v/>
      </c>
      <c r="AL41" s="56" t="str">
        <f>IF('BOS-Sicherheitskarten'!B59&lt;&gt;"",'BOS-Sicherheitskarten'!$S$7,"")</f>
        <v/>
      </c>
      <c r="AM41" s="56" t="str">
        <f>IF('BOS-Sicherheitskarten'!B59&lt;&gt;"","Sehr geehrte Damen und Herren","")</f>
        <v/>
      </c>
      <c r="AN41" s="56" t="str">
        <f>IF('BOS-Sicherheitskarten'!B59&lt;&gt;"",'BOS-Sicherheitskarten'!$S$10,"")</f>
        <v/>
      </c>
      <c r="AO41" s="56" t="str">
        <f>IF('BOS-Sicherheitskarten'!B59&lt;&gt;"",'BOS-Sicherheitskarten'!$S$11,"")</f>
        <v/>
      </c>
      <c r="AP41" s="56" t="str">
        <f>IF('BOS-Sicherheitskarten'!B59&lt;&gt;"",'BOS-Sicherheitskarten'!$S$12,"")</f>
        <v/>
      </c>
      <c r="AQ41" s="56" t="str">
        <f>IF('BOS-Sicherheitskarten'!B59&lt;&gt;"",TEXT('BOS-Sicherheitskarten'!$AI$6,"TT.MM.JJJJ"),"")</f>
        <v/>
      </c>
      <c r="AR41" s="58" t="str">
        <f>IF('BOS-Sicherheitskarten'!B59&lt;&gt;"",'BOS-Sicherheitskarten'!$S$14,"")</f>
        <v/>
      </c>
      <c r="AS41" s="42"/>
      <c r="AT41" s="42"/>
      <c r="AU41" s="42"/>
      <c r="AV41" s="57"/>
      <c r="AW41" s="42"/>
      <c r="AX41" s="42"/>
      <c r="AY41" s="42"/>
      <c r="AZ41" s="42"/>
      <c r="BA41" s="42"/>
      <c r="BB41" s="42"/>
      <c r="BC41" s="58"/>
      <c r="BD41" s="56" t="str">
        <f>IF('BOS-Sicherheitskarten'!B59&lt;&gt;"",'BOS-Sicherheitskarten'!$S$13,"")</f>
        <v/>
      </c>
      <c r="BE41" s="56" t="str">
        <f>IF('BOS-Sicherheitskarten'!B59&lt;&gt;"",'BOS-Sicherheitskarten'!$D$6,"")</f>
        <v/>
      </c>
    </row>
    <row r="42" spans="1:57" x14ac:dyDescent="0.25">
      <c r="A42" s="51">
        <v>40</v>
      </c>
      <c r="B42" s="52" t="str">
        <f>IF('BOS-Sicherheitskarten'!B60&lt;&gt;"",'BOS-Sicherheitskarten'!$D$16,"")</f>
        <v/>
      </c>
      <c r="C42" s="53" t="str">
        <f>'BOS-Sicherheitskarten'!B60</f>
        <v/>
      </c>
      <c r="D42" s="53" t="str">
        <f>IF('BOS-Sicherheitskarten'!C60&lt;&gt;"",'BOS-Sicherheitskarten'!C60,"")</f>
        <v/>
      </c>
      <c r="E42" s="53" t="str">
        <f>IF('BOS-Sicherheitskarten'!D60&lt;&gt;"",'BOS-Sicherheitskarten'!D60,"")</f>
        <v/>
      </c>
      <c r="F42" s="53" t="str">
        <f>IF('BOS-Sicherheitskarten'!E60&lt;&gt;"",'BOS-Sicherheitskarten'!E60,"")</f>
        <v/>
      </c>
      <c r="G42" s="53" t="str">
        <f>IF('BOS-Sicherheitskarten'!F60&lt;&gt;"",'BOS-Sicherheitskarten'!F60,"")</f>
        <v/>
      </c>
      <c r="H42" s="54" t="str">
        <f>IF('BOS-Sicherheitskarten'!G60&lt;&gt;"",'BOS-Sicherheitskarten'!G60,"")</f>
        <v>B</v>
      </c>
      <c r="I42" s="54" t="str">
        <f>IF('BOS-Sicherheitskarten'!H60&lt;&gt;"",'BOS-Sicherheitskarten'!H60,"")</f>
        <v>W</v>
      </c>
      <c r="J42" s="55" t="str">
        <f>IF('BOS-Sicherheitskarten'!I60&lt;&gt;"",'BOS-Sicherheitskarten'!I60,"")</f>
        <v/>
      </c>
      <c r="K42" s="55" t="str">
        <f>IF('BOS-Sicherheitskarten'!J60&lt;&gt;"",'BOS-Sicherheitskarten'!J60,"")</f>
        <v/>
      </c>
      <c r="L42" s="55" t="str">
        <f>IF('BOS-Sicherheitskarten'!K60&lt;&gt;"",'BOS-Sicherheitskarten'!K60,"")</f>
        <v/>
      </c>
      <c r="M42" s="54" t="str">
        <f>IF('BOS-Sicherheitskarten'!L60&lt;&gt;"",'BOS-Sicherheitskarten'!L60,"")</f>
        <v/>
      </c>
      <c r="N42" s="54" t="str">
        <f>IF('BOS-Sicherheitskarten'!M60&lt;&gt;"",'BOS-Sicherheitskarten'!M60,"")</f>
        <v/>
      </c>
      <c r="O42" s="54" t="str">
        <f>IF('BOS-Sicherheitskarten'!N60&lt;&gt;"",'BOS-Sicherheitskarten'!N60,"")</f>
        <v/>
      </c>
      <c r="P42" s="55" t="str">
        <f>IF('BOS-Sicherheitskarten'!O60&lt;&gt;"",'BOS-Sicherheitskarten'!O60,"")</f>
        <v/>
      </c>
      <c r="Q42" s="55" t="str">
        <f>IF('BOS-Sicherheitskarten'!P60&lt;&gt;"",'BOS-Sicherheitskarten'!P60,"")</f>
        <v/>
      </c>
      <c r="R42" s="55" t="str">
        <f>IF('BOS-Sicherheitskarten'!Q60&lt;&gt;"",'BOS-Sicherheitskarten'!Q60,"")</f>
        <v/>
      </c>
      <c r="S42" s="55" t="str">
        <f>IF('BOS-Sicherheitskarten'!R60&lt;&gt;"",'BOS-Sicherheitskarten'!R60,"")</f>
        <v/>
      </c>
      <c r="T42" s="55" t="str">
        <f>IF('BOS-Sicherheitskarten'!S60&lt;&gt;"",'BOS-Sicherheitskarten'!S60,"")</f>
        <v/>
      </c>
      <c r="U42" s="54" t="str">
        <f>IF('BOS-Sicherheitskarten'!T60&lt;&gt;"",'BOS-Sicherheitskarten'!T60,"")</f>
        <v/>
      </c>
      <c r="V42" s="54" t="str">
        <f>IF('BOS-Sicherheitskarten'!U60&lt;&gt;"",'BOS-Sicherheitskarten'!U60,"")</f>
        <v/>
      </c>
      <c r="W42" s="54" t="str">
        <f>IF('BOS-Sicherheitskarten'!V60&lt;&gt;"",'BOS-Sicherheitskarten'!V60,"")</f>
        <v/>
      </c>
      <c r="X42" s="54" t="str">
        <f>IF('BOS-Sicherheitskarten'!W60&lt;&gt;"",'BOS-Sicherheitskarten'!W60,"")</f>
        <v/>
      </c>
      <c r="Y42" s="54" t="str">
        <f>IF('BOS-Sicherheitskarten'!X60&lt;&gt;"",'BOS-Sicherheitskarten'!X60,"")</f>
        <v/>
      </c>
      <c r="Z42" s="54" t="str">
        <f>IF('BOS-Sicherheitskarten'!Y60&lt;&gt;"",'BOS-Sicherheitskarten'!Y60,"")</f>
        <v/>
      </c>
      <c r="AA42" s="54" t="str">
        <f>IF('BOS-Sicherheitskarten'!Z60&lt;&gt;"",'BOS-Sicherheitskarten'!Z60,"")</f>
        <v/>
      </c>
      <c r="AB42" s="54" t="str">
        <f>IF('BOS-Sicherheitskarten'!AA60&lt;&gt;"",'BOS-Sicherheitskarten'!AA60,"")</f>
        <v/>
      </c>
      <c r="AC42" s="55" t="str">
        <f>IF('BOS-Sicherheitskarten'!AB60&lt;&gt;"",'BOS-Sicherheitskarten'!AB60,"")</f>
        <v/>
      </c>
      <c r="AD42" s="55" t="str">
        <f>IF('BOS-Sicherheitskarten'!AC60&lt;&gt;"",'BOS-Sicherheitskarten'!AC60,"")</f>
        <v/>
      </c>
      <c r="AE42" s="54" t="str">
        <f>IF('BOS-Sicherheitskarten'!AD60&lt;&gt;"",'BOS-Sicherheitskarten'!AD60,"")</f>
        <v/>
      </c>
      <c r="AF42" s="55" t="str">
        <f>IF('BOS-Sicherheitskarten'!AE60&lt;&gt;"",'BOS-Sicherheitskarten'!AE60,"")</f>
        <v/>
      </c>
      <c r="AG42" s="55" t="str">
        <f>IF('BOS-Sicherheitskarten'!AF60&lt;&gt;"",'BOS-Sicherheitskarten'!AF60,"")</f>
        <v/>
      </c>
      <c r="AH42" s="55" t="str">
        <f>IF('BOS-Sicherheitskarten'!AG60&lt;&gt;"",'BOS-Sicherheitskarten'!AG60,"")</f>
        <v/>
      </c>
      <c r="AI42" s="55" t="str">
        <f>IF('BOS-Sicherheitskarten'!AH60&lt;&gt;"",'BOS-Sicherheitskarten'!AH60,"")</f>
        <v/>
      </c>
      <c r="AJ42" s="55" t="str">
        <f>IF('BOS-Sicherheitskarten'!AI60&lt;&gt;"",'BOS-Sicherheitskarten'!AI60,"")</f>
        <v/>
      </c>
      <c r="AK42" s="56" t="str">
        <f>IF('BOS-Sicherheitskarten'!B60&lt;&gt;"",'BOS-Sicherheitskarten'!$S$6,"")</f>
        <v/>
      </c>
      <c r="AL42" s="56" t="str">
        <f>IF('BOS-Sicherheitskarten'!B60&lt;&gt;"",'BOS-Sicherheitskarten'!$S$7,"")</f>
        <v/>
      </c>
      <c r="AM42" s="56" t="str">
        <f>IF('BOS-Sicherheitskarten'!B60&lt;&gt;"","Sehr geehrte Damen und Herren","")</f>
        <v/>
      </c>
      <c r="AN42" s="56" t="str">
        <f>IF('BOS-Sicherheitskarten'!B60&lt;&gt;"",'BOS-Sicherheitskarten'!$S$10,"")</f>
        <v/>
      </c>
      <c r="AO42" s="56" t="str">
        <f>IF('BOS-Sicherheitskarten'!B60&lt;&gt;"",'BOS-Sicherheitskarten'!$S$11,"")</f>
        <v/>
      </c>
      <c r="AP42" s="56" t="str">
        <f>IF('BOS-Sicherheitskarten'!B60&lt;&gt;"",'BOS-Sicherheitskarten'!$S$12,"")</f>
        <v/>
      </c>
      <c r="AQ42" s="56" t="str">
        <f>IF('BOS-Sicherheitskarten'!B60&lt;&gt;"",TEXT('BOS-Sicherheitskarten'!$AI$6,"TT.MM.JJJJ"),"")</f>
        <v/>
      </c>
      <c r="AR42" s="58" t="str">
        <f>IF('BOS-Sicherheitskarten'!B60&lt;&gt;"",'BOS-Sicherheitskarten'!$S$14,"")</f>
        <v/>
      </c>
      <c r="AS42" s="42"/>
      <c r="AT42" s="42"/>
      <c r="AU42" s="42"/>
      <c r="AV42" s="57"/>
      <c r="AW42" s="42"/>
      <c r="AX42" s="42"/>
      <c r="AY42" s="42"/>
      <c r="AZ42" s="42"/>
      <c r="BA42" s="42"/>
      <c r="BB42" s="42"/>
      <c r="BC42" s="58"/>
      <c r="BD42" s="56" t="str">
        <f>IF('BOS-Sicherheitskarten'!B60&lt;&gt;"",'BOS-Sicherheitskarten'!$S$13,"")</f>
        <v/>
      </c>
      <c r="BE42" s="56" t="str">
        <f>IF('BOS-Sicherheitskarten'!B60&lt;&gt;"",'BOS-Sicherheitskarten'!$D$6,"")</f>
        <v/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C2:AD2"/>
    <mergeCell ref="H2:I2"/>
    <mergeCell ref="J2:L2"/>
    <mergeCell ref="M2:O2"/>
    <mergeCell ref="P2:T2"/>
    <mergeCell ref="U2:AB2"/>
  </mergeCells>
  <conditionalFormatting sqref="A3:A42">
    <cfRule type="expression" dxfId="1" priority="1" stopIfTrue="1">
      <formula>IF(AX3="FEHLER",1,0)</formula>
    </cfRule>
    <cfRule type="expression" dxfId="0" priority="2" stopIfTrue="1">
      <formula>IF(AX3="OK",1,0)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N50"/>
  <sheetViews>
    <sheetView workbookViewId="0">
      <selection activeCell="C11" sqref="C11"/>
    </sheetView>
  </sheetViews>
  <sheetFormatPr baseColWidth="10" defaultRowHeight="14.25" x14ac:dyDescent="0.2"/>
  <cols>
    <col min="1" max="1" width="15" style="10" bestFit="1" customWidth="1"/>
    <col min="2" max="2" width="3.85546875" style="10" customWidth="1"/>
    <col min="3" max="3" width="30.85546875" style="10" bestFit="1" customWidth="1"/>
    <col min="4" max="4" width="3.28515625" style="10" customWidth="1"/>
    <col min="5" max="5" width="10.140625" style="10" customWidth="1"/>
    <col min="6" max="6" width="4" style="10" customWidth="1"/>
    <col min="7" max="7" width="10.28515625" style="10" bestFit="1" customWidth="1"/>
    <col min="8" max="8" width="3.85546875" style="10" customWidth="1"/>
    <col min="9" max="9" width="14.7109375" style="10" customWidth="1"/>
    <col min="10" max="10" width="2.7109375" style="10" customWidth="1"/>
    <col min="11" max="11" width="32.28515625" style="17" bestFit="1" customWidth="1"/>
    <col min="12" max="12" width="10.85546875" style="14" bestFit="1" customWidth="1"/>
    <col min="13" max="13" width="3.42578125" style="10" customWidth="1"/>
    <col min="14" max="14" width="13.140625" style="10" customWidth="1"/>
    <col min="15" max="16384" width="11.42578125" style="10"/>
  </cols>
  <sheetData>
    <row r="1" spans="1:14" x14ac:dyDescent="0.2">
      <c r="A1" s="9" t="s">
        <v>30</v>
      </c>
      <c r="C1" s="9" t="s">
        <v>36</v>
      </c>
      <c r="E1" s="9" t="s">
        <v>41</v>
      </c>
      <c r="G1" s="9" t="s">
        <v>13</v>
      </c>
      <c r="I1" s="9" t="s">
        <v>45</v>
      </c>
      <c r="K1" s="15" t="s">
        <v>0</v>
      </c>
      <c r="L1" s="12" t="s">
        <v>139</v>
      </c>
      <c r="N1" s="9" t="s">
        <v>146</v>
      </c>
    </row>
    <row r="2" spans="1:14" x14ac:dyDescent="0.2">
      <c r="A2" s="11" t="s">
        <v>26</v>
      </c>
      <c r="C2" s="11" t="s">
        <v>37</v>
      </c>
      <c r="E2" s="11" t="s">
        <v>42</v>
      </c>
      <c r="G2" s="11" t="s">
        <v>24</v>
      </c>
      <c r="I2" s="11" t="s">
        <v>46</v>
      </c>
      <c r="K2" s="16" t="s">
        <v>152</v>
      </c>
      <c r="L2" s="13" t="s">
        <v>153</v>
      </c>
      <c r="N2" s="11" t="s">
        <v>147</v>
      </c>
    </row>
    <row r="3" spans="1:14" x14ac:dyDescent="0.2">
      <c r="A3" s="11" t="s">
        <v>28</v>
      </c>
      <c r="C3" s="11" t="s">
        <v>38</v>
      </c>
      <c r="E3" s="11" t="s">
        <v>25</v>
      </c>
      <c r="G3" s="11" t="s">
        <v>44</v>
      </c>
      <c r="I3" s="11"/>
      <c r="K3" s="16" t="s">
        <v>49</v>
      </c>
      <c r="L3" s="13" t="s">
        <v>145</v>
      </c>
      <c r="N3" s="11" t="s">
        <v>148</v>
      </c>
    </row>
    <row r="4" spans="1:14" x14ac:dyDescent="0.2">
      <c r="A4" s="11" t="s">
        <v>27</v>
      </c>
      <c r="C4" s="11" t="s">
        <v>39</v>
      </c>
      <c r="E4" s="11" t="s">
        <v>43</v>
      </c>
      <c r="G4" s="11" t="s">
        <v>173</v>
      </c>
      <c r="I4" s="11"/>
      <c r="K4" s="16" t="s">
        <v>51</v>
      </c>
      <c r="L4" s="13" t="s">
        <v>52</v>
      </c>
      <c r="N4" s="11" t="s">
        <v>149</v>
      </c>
    </row>
    <row r="5" spans="1:14" x14ac:dyDescent="0.2">
      <c r="A5" s="11" t="s">
        <v>29</v>
      </c>
      <c r="C5" s="11" t="s">
        <v>40</v>
      </c>
      <c r="E5" s="11" t="s">
        <v>150</v>
      </c>
      <c r="K5" s="16" t="s">
        <v>53</v>
      </c>
      <c r="L5" s="13" t="s">
        <v>54</v>
      </c>
      <c r="N5" s="11" t="s">
        <v>150</v>
      </c>
    </row>
    <row r="6" spans="1:14" x14ac:dyDescent="0.2">
      <c r="A6" s="11" t="s">
        <v>194</v>
      </c>
      <c r="C6" s="19"/>
      <c r="K6" s="16" t="s">
        <v>55</v>
      </c>
      <c r="L6" s="13" t="s">
        <v>56</v>
      </c>
      <c r="N6" s="19"/>
    </row>
    <row r="7" spans="1:14" x14ac:dyDescent="0.2">
      <c r="K7" s="16" t="s">
        <v>57</v>
      </c>
      <c r="L7" s="13" t="s">
        <v>58</v>
      </c>
    </row>
    <row r="8" spans="1:14" x14ac:dyDescent="0.2">
      <c r="K8" s="16" t="s">
        <v>59</v>
      </c>
      <c r="L8" s="13" t="s">
        <v>141</v>
      </c>
    </row>
    <row r="9" spans="1:14" x14ac:dyDescent="0.2">
      <c r="K9" s="16" t="s">
        <v>61</v>
      </c>
      <c r="L9" s="13" t="s">
        <v>62</v>
      </c>
    </row>
    <row r="10" spans="1:14" x14ac:dyDescent="0.2">
      <c r="K10" s="16" t="s">
        <v>63</v>
      </c>
      <c r="L10" s="13" t="s">
        <v>64</v>
      </c>
    </row>
    <row r="11" spans="1:14" x14ac:dyDescent="0.2">
      <c r="K11" s="16" t="s">
        <v>65</v>
      </c>
      <c r="L11" s="13" t="s">
        <v>143</v>
      </c>
    </row>
    <row r="12" spans="1:14" x14ac:dyDescent="0.2">
      <c r="K12" s="16" t="s">
        <v>67</v>
      </c>
      <c r="L12" s="13" t="s">
        <v>68</v>
      </c>
    </row>
    <row r="13" spans="1:14" x14ac:dyDescent="0.2">
      <c r="K13" s="16" t="s">
        <v>69</v>
      </c>
      <c r="L13" s="13" t="s">
        <v>60</v>
      </c>
    </row>
    <row r="14" spans="1:14" x14ac:dyDescent="0.2">
      <c r="K14" s="16" t="s">
        <v>70</v>
      </c>
      <c r="L14" s="13" t="s">
        <v>71</v>
      </c>
    </row>
    <row r="15" spans="1:14" x14ac:dyDescent="0.2">
      <c r="K15" s="16" t="s">
        <v>72</v>
      </c>
      <c r="L15" s="13" t="s">
        <v>73</v>
      </c>
    </row>
    <row r="16" spans="1:14" x14ac:dyDescent="0.2">
      <c r="K16" s="16" t="s">
        <v>74</v>
      </c>
      <c r="L16" s="13" t="s">
        <v>75</v>
      </c>
    </row>
    <row r="17" spans="11:12" x14ac:dyDescent="0.2">
      <c r="K17" s="16" t="s">
        <v>76</v>
      </c>
      <c r="L17" s="13" t="s">
        <v>77</v>
      </c>
    </row>
    <row r="18" spans="11:12" x14ac:dyDescent="0.2">
      <c r="K18" s="16" t="s">
        <v>78</v>
      </c>
      <c r="L18" s="13" t="s">
        <v>140</v>
      </c>
    </row>
    <row r="19" spans="11:12" x14ac:dyDescent="0.2">
      <c r="K19" s="16" t="s">
        <v>80</v>
      </c>
      <c r="L19" s="13" t="s">
        <v>79</v>
      </c>
    </row>
    <row r="20" spans="11:12" x14ac:dyDescent="0.2">
      <c r="K20" s="16" t="s">
        <v>81</v>
      </c>
      <c r="L20" s="13" t="s">
        <v>82</v>
      </c>
    </row>
    <row r="21" spans="11:12" x14ac:dyDescent="0.2">
      <c r="K21" s="16" t="s">
        <v>83</v>
      </c>
      <c r="L21" s="13" t="s">
        <v>142</v>
      </c>
    </row>
    <row r="22" spans="11:12" x14ac:dyDescent="0.2">
      <c r="K22" s="16" t="s">
        <v>85</v>
      </c>
      <c r="L22" s="13" t="s">
        <v>84</v>
      </c>
    </row>
    <row r="23" spans="11:12" x14ac:dyDescent="0.2">
      <c r="K23" s="16" t="s">
        <v>86</v>
      </c>
      <c r="L23" s="13" t="s">
        <v>87</v>
      </c>
    </row>
    <row r="24" spans="11:12" x14ac:dyDescent="0.2">
      <c r="K24" s="16" t="s">
        <v>88</v>
      </c>
      <c r="L24" s="13" t="s">
        <v>89</v>
      </c>
    </row>
    <row r="25" spans="11:12" x14ac:dyDescent="0.2">
      <c r="K25" s="16" t="s">
        <v>90</v>
      </c>
      <c r="L25" s="13" t="s">
        <v>91</v>
      </c>
    </row>
    <row r="26" spans="11:12" x14ac:dyDescent="0.2">
      <c r="K26" s="16" t="s">
        <v>92</v>
      </c>
      <c r="L26" s="13" t="s">
        <v>93</v>
      </c>
    </row>
    <row r="27" spans="11:12" x14ac:dyDescent="0.2">
      <c r="K27" s="16" t="s">
        <v>94</v>
      </c>
      <c r="L27" s="13" t="s">
        <v>95</v>
      </c>
    </row>
    <row r="28" spans="11:12" x14ac:dyDescent="0.2">
      <c r="K28" s="16" t="s">
        <v>96</v>
      </c>
      <c r="L28" s="13" t="s">
        <v>97</v>
      </c>
    </row>
    <row r="29" spans="11:12" x14ac:dyDescent="0.2">
      <c r="K29" s="16" t="s">
        <v>98</v>
      </c>
      <c r="L29" s="13" t="s">
        <v>99</v>
      </c>
    </row>
    <row r="30" spans="11:12" x14ac:dyDescent="0.2">
      <c r="K30" s="16" t="s">
        <v>100</v>
      </c>
      <c r="L30" s="13" t="s">
        <v>101</v>
      </c>
    </row>
    <row r="31" spans="11:12" x14ac:dyDescent="0.2">
      <c r="K31" s="16" t="s">
        <v>102</v>
      </c>
      <c r="L31" s="13" t="s">
        <v>66</v>
      </c>
    </row>
    <row r="32" spans="11:12" x14ac:dyDescent="0.2">
      <c r="K32" s="16" t="s">
        <v>103</v>
      </c>
      <c r="L32" s="13" t="s">
        <v>104</v>
      </c>
    </row>
    <row r="33" spans="11:12" x14ac:dyDescent="0.2">
      <c r="K33" s="16" t="s">
        <v>105</v>
      </c>
      <c r="L33" s="13" t="s">
        <v>106</v>
      </c>
    </row>
    <row r="34" spans="11:12" x14ac:dyDescent="0.2">
      <c r="K34" s="16" t="s">
        <v>107</v>
      </c>
      <c r="L34" s="13" t="s">
        <v>108</v>
      </c>
    </row>
    <row r="35" spans="11:12" x14ac:dyDescent="0.2">
      <c r="K35" s="16" t="s">
        <v>109</v>
      </c>
      <c r="L35" s="13" t="s">
        <v>110</v>
      </c>
    </row>
    <row r="36" spans="11:12" x14ac:dyDescent="0.2">
      <c r="K36" s="16" t="s">
        <v>111</v>
      </c>
      <c r="L36" s="13" t="s">
        <v>144</v>
      </c>
    </row>
    <row r="37" spans="11:12" x14ac:dyDescent="0.2">
      <c r="K37" s="16" t="s">
        <v>112</v>
      </c>
      <c r="L37" s="13" t="s">
        <v>113</v>
      </c>
    </row>
    <row r="38" spans="11:12" x14ac:dyDescent="0.2">
      <c r="K38" s="16" t="s">
        <v>114</v>
      </c>
      <c r="L38" s="13" t="s">
        <v>115</v>
      </c>
    </row>
    <row r="39" spans="11:12" x14ac:dyDescent="0.2">
      <c r="K39" s="16" t="s">
        <v>116</v>
      </c>
      <c r="L39" s="13" t="s">
        <v>117</v>
      </c>
    </row>
    <row r="40" spans="11:12" x14ac:dyDescent="0.2">
      <c r="K40" s="16" t="s">
        <v>118</v>
      </c>
      <c r="L40" s="13" t="s">
        <v>119</v>
      </c>
    </row>
    <row r="41" spans="11:12" x14ac:dyDescent="0.2">
      <c r="K41" s="16" t="s">
        <v>120</v>
      </c>
      <c r="L41" s="13" t="s">
        <v>121</v>
      </c>
    </row>
    <row r="42" spans="11:12" x14ac:dyDescent="0.2">
      <c r="K42" s="16" t="s">
        <v>122</v>
      </c>
      <c r="L42" s="13" t="s">
        <v>123</v>
      </c>
    </row>
    <row r="43" spans="11:12" x14ac:dyDescent="0.2">
      <c r="K43" s="16" t="s">
        <v>124</v>
      </c>
      <c r="L43" s="13" t="s">
        <v>125</v>
      </c>
    </row>
    <row r="44" spans="11:12" x14ac:dyDescent="0.2">
      <c r="K44" s="16" t="s">
        <v>126</v>
      </c>
      <c r="L44" s="13" t="s">
        <v>50</v>
      </c>
    </row>
    <row r="45" spans="11:12" x14ac:dyDescent="0.2">
      <c r="K45" s="16" t="s">
        <v>127</v>
      </c>
      <c r="L45" s="13" t="s">
        <v>128</v>
      </c>
    </row>
    <row r="46" spans="11:12" x14ac:dyDescent="0.2">
      <c r="K46" s="16" t="s">
        <v>129</v>
      </c>
      <c r="L46" s="13" t="s">
        <v>130</v>
      </c>
    </row>
    <row r="47" spans="11:12" x14ac:dyDescent="0.2">
      <c r="K47" s="16" t="s">
        <v>133</v>
      </c>
      <c r="L47" s="13" t="s">
        <v>136</v>
      </c>
    </row>
    <row r="48" spans="11:12" x14ac:dyDescent="0.2">
      <c r="K48" s="16" t="s">
        <v>134</v>
      </c>
      <c r="L48" s="13" t="s">
        <v>137</v>
      </c>
    </row>
    <row r="49" spans="11:12" x14ac:dyDescent="0.2">
      <c r="K49" s="16" t="s">
        <v>135</v>
      </c>
      <c r="L49" s="13" t="s">
        <v>138</v>
      </c>
    </row>
    <row r="50" spans="11:12" x14ac:dyDescent="0.2">
      <c r="K50" s="16" t="s">
        <v>131</v>
      </c>
      <c r="L50" s="13" t="s">
        <v>132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9</vt:i4>
      </vt:variant>
    </vt:vector>
  </HeadingPairs>
  <TitlesOfParts>
    <vt:vector size="12" baseType="lpstr">
      <vt:lpstr>BOS-Sicherheitskarten</vt:lpstr>
      <vt:lpstr>Data</vt:lpstr>
      <vt:lpstr>Listen</vt:lpstr>
      <vt:lpstr>Ansprechpartner</vt:lpstr>
      <vt:lpstr>AnsprechpartnerRP</vt:lpstr>
      <vt:lpstr>'BOS-Sicherheitskarten'!Druckbereich</vt:lpstr>
      <vt:lpstr>Geräte</vt:lpstr>
      <vt:lpstr>Hersteller</vt:lpstr>
      <vt:lpstr>Kartendaten</vt:lpstr>
      <vt:lpstr>Landkreise</vt:lpstr>
      <vt:lpstr>Profile</vt:lpstr>
      <vt:lpstr>Zuordnung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Franken</dc:creator>
  <cp:lastModifiedBy>Neuhoff, Torsten (IM)</cp:lastModifiedBy>
  <cp:lastPrinted>2019-04-01T07:12:58Z</cp:lastPrinted>
  <dcterms:created xsi:type="dcterms:W3CDTF">2014-08-08T09:18:20Z</dcterms:created>
  <dcterms:modified xsi:type="dcterms:W3CDTF">2022-03-30T07:54:48Z</dcterms:modified>
</cp:coreProperties>
</file>